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2.xml" ContentType="application/vnd.openxmlformats-officedocument.themeOverride+xml"/>
  <Override PartName="/xl/drawings/drawing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omments2.xml" ContentType="application/vnd.openxmlformats-officedocument.spreadsheetml.comments+xml"/>
  <Override PartName="/xl/threadedComments/threadedComment2.xml" ContentType="application/vnd.ms-excel.threadedcomments+xml"/>
  <Override PartName="/xl/pivotTables/pivotTable1.xml" ContentType="application/vnd.openxmlformats-officedocument.spreadsheetml.pivotTable+xml"/>
  <Override PartName="/xl/drawings/drawing8.xml" ContentType="application/vnd.openxmlformats-officedocument.drawing+xml"/>
  <Override PartName="/xl/pivotTables/pivotTable2.xml" ContentType="application/vnd.openxmlformats-officedocument.spreadsheetml.pivotTable+xml"/>
  <Override PartName="/xl/drawings/drawing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hidePivotFieldList="1"/>
  <mc:AlternateContent xmlns:mc="http://schemas.openxmlformats.org/markup-compatibility/2006">
    <mc:Choice Requires="x15">
      <x15ac:absPath xmlns:x15ac="http://schemas.microsoft.com/office/spreadsheetml/2010/11/ac" url="https://energynetworks.sharepoint.com/sites/IMF-ERM/ERM/Reference Documents/"/>
    </mc:Choice>
  </mc:AlternateContent>
  <xr:revisionPtr revIDLastSave="12" documentId="8_{5AB5A079-E4A4-4E78-A032-D046FB749D22}" xr6:coauthVersionLast="47" xr6:coauthVersionMax="47" xr10:uidLastSave="{3E455995-286A-4A04-A972-1A06D6D3A1E3}"/>
  <bookViews>
    <workbookView xWindow="-120" yWindow="-120" windowWidth="29040" windowHeight="15720" tabRatio="848" xr2:uid="{00000000-000D-0000-FFFF-FFFF00000000}"/>
  </bookViews>
  <sheets>
    <sheet name="Information" sheetId="5" r:id="rId1"/>
    <sheet name="Guidance" sheetId="38" r:id="rId2"/>
    <sheet name="Definitions" sheetId="27" r:id="rId3"/>
    <sheet name="Outcome Measures" sheetId="2" r:id="rId4"/>
    <sheet name="Secondary Indicators" sheetId="3" r:id="rId5"/>
    <sheet name="12 Box" sheetId="44" r:id="rId6"/>
    <sheet name="Idea log" sheetId="32" r:id="rId7"/>
    <sheet name="Project log" sheetId="29" r:id="rId8"/>
    <sheet name="BAU log" sheetId="37" r:id="rId9"/>
    <sheet name="Strategic Alignment" sheetId="45" state="hidden" r:id="rId10"/>
    <sheet name="TRL" sheetId="46" state="hidden" r:id="rId11"/>
    <sheet name="Project Supporters" sheetId="36" r:id="rId12"/>
    <sheet name="Data Quality" sheetId="47" state="hidden" r:id="rId13"/>
    <sheet name="Project Partners " sheetId="43" r:id="rId14"/>
    <sheet name="TRL Heatmap" sheetId="41" r:id="rId15"/>
    <sheet name="BAU Analysis" sheetId="48" state="hidden" r:id="rId16"/>
    <sheet name="Data options" sheetId="33" r:id="rId17"/>
  </sheets>
  <definedNames>
    <definedName name="_xlnm._FilterDatabase" localSheetId="8" hidden="1">'BAU log'!$A$4:$AB$4</definedName>
    <definedName name="_xlnm._FilterDatabase" localSheetId="6" hidden="1">'Idea log'!$A$3:$J$3</definedName>
    <definedName name="_xlnm._FilterDatabase" localSheetId="7" hidden="1">'Project log'!$A$1:$AP$1703</definedName>
    <definedName name="_xlnm._FilterDatabase" localSheetId="10" hidden="1">TRL!$A$1:$B$94</definedName>
    <definedName name="cost_of_cap" localSheetId="8">#REF!</definedName>
    <definedName name="cost_of_cap" localSheetId="1">#REF!</definedName>
    <definedName name="cost_of_cap" localSheetId="6">#REF!</definedName>
    <definedName name="cost_of_cap" localSheetId="13">#REF!</definedName>
    <definedName name="cost_of_cap">#REF!</definedName>
    <definedName name="CPI_201718" localSheetId="8">#REF!</definedName>
    <definedName name="CPI_201718" localSheetId="1">#REF!</definedName>
    <definedName name="CPI_201718" localSheetId="6">#REF!</definedName>
    <definedName name="CPI_201718" localSheetId="13">#REF!</definedName>
    <definedName name="CPI_201718">#REF!</definedName>
    <definedName name="CPI_201819" localSheetId="8">#REF!</definedName>
    <definedName name="CPI_201819" localSheetId="1">#REF!</definedName>
    <definedName name="CPI_201819" localSheetId="6">#REF!</definedName>
    <definedName name="CPI_201819" localSheetId="13">#REF!</definedName>
    <definedName name="CPI_201819">#REF!</definedName>
    <definedName name="CPI_201920" localSheetId="8">#REF!</definedName>
    <definedName name="CPI_201920" localSheetId="1">#REF!</definedName>
    <definedName name="CPI_201920" localSheetId="6">#REF!</definedName>
    <definedName name="CPI_201920" localSheetId="13">#REF!</definedName>
    <definedName name="CPI_201920">#REF!</definedName>
    <definedName name="CPI_202021" localSheetId="8">#REF!</definedName>
    <definedName name="CPI_202021" localSheetId="1">#REF!</definedName>
    <definedName name="CPI_202021" localSheetId="6">#REF!</definedName>
    <definedName name="CPI_202021" localSheetId="13">#REF!</definedName>
    <definedName name="CPI_202021">#REF!</definedName>
    <definedName name="d_rate" localSheetId="8">#REF!</definedName>
    <definedName name="d_rate" localSheetId="1">#REF!</definedName>
    <definedName name="d_rate" localSheetId="6">#REF!</definedName>
    <definedName name="d_rate" localSheetId="13">#REF!</definedName>
    <definedName name="d_rate">#REF!</definedName>
    <definedName name="disc_rate" localSheetId="8">#REF!</definedName>
    <definedName name="disc_rate" localSheetId="1">#REF!</definedName>
    <definedName name="disc_rate" localSheetId="6">#REF!</definedName>
    <definedName name="disc_rate" localSheetId="13">#REF!</definedName>
    <definedName name="disc_rate">#REF!</definedName>
    <definedName name="f_CPI" localSheetId="8">#REF!</definedName>
    <definedName name="f_CPI" localSheetId="1">#REF!</definedName>
    <definedName name="f_CPI" localSheetId="6">#REF!</definedName>
    <definedName name="f_CPI" localSheetId="13">#REF!</definedName>
    <definedName name="f_CPI">#REF!</definedName>
    <definedName name="f_RPI" localSheetId="8">#REF!</definedName>
    <definedName name="f_RPI" localSheetId="1">#REF!</definedName>
    <definedName name="f_RPI" localSheetId="6">#REF!</definedName>
    <definedName name="f_RPI" localSheetId="13">#REF!</definedName>
    <definedName name="f_RPI">#REF!</definedName>
    <definedName name="ProjectConclusion" localSheetId="8">#REF!</definedName>
    <definedName name="ProjectConclusion" localSheetId="1">#REF!</definedName>
    <definedName name="ProjectConclusion" localSheetId="13">#REF!</definedName>
    <definedName name="ProjectConclusion">#REF!</definedName>
    <definedName name="RPI_201718" localSheetId="8">#REF!</definedName>
    <definedName name="RPI_201718" localSheetId="1">#REF!</definedName>
    <definedName name="RPI_201718" localSheetId="6">#REF!</definedName>
    <definedName name="RPI_201718" localSheetId="13">#REF!</definedName>
    <definedName name="RPI_201718">#REF!</definedName>
    <definedName name="RPI_201819" localSheetId="8">#REF!</definedName>
    <definedName name="RPI_201819" localSheetId="1">#REF!</definedName>
    <definedName name="RPI_201819" localSheetId="6">#REF!</definedName>
    <definedName name="RPI_201819" localSheetId="13">#REF!</definedName>
    <definedName name="RPI_201819">#REF!</definedName>
    <definedName name="RPI_201920" localSheetId="8">#REF!</definedName>
    <definedName name="RPI_201920" localSheetId="1">#REF!</definedName>
    <definedName name="RPI_201920" localSheetId="6">#REF!</definedName>
    <definedName name="RPI_201920" localSheetId="13">#REF!</definedName>
    <definedName name="RPI_201920">#REF!</definedName>
    <definedName name="RPI_202021" localSheetId="8">#REF!</definedName>
    <definedName name="RPI_202021" localSheetId="1">#REF!</definedName>
    <definedName name="RPI_202021" localSheetId="6">#REF!</definedName>
    <definedName name="RPI_202021" localSheetId="13">#REF!</definedName>
    <definedName name="RPI_202021">#REF!</definedName>
    <definedName name="Stage1" localSheetId="8">#REF!</definedName>
    <definedName name="Stage1" localSheetId="1">#REF!</definedName>
    <definedName name="Stage1" localSheetId="6">#REF!</definedName>
    <definedName name="Stage1" localSheetId="13">#REF!</definedName>
    <definedName name="Stage1">#REF!</definedName>
    <definedName name="Stage2" localSheetId="8">#REF!</definedName>
    <definedName name="Stage2" localSheetId="1">#REF!</definedName>
    <definedName name="Stage2" localSheetId="6">#REF!</definedName>
    <definedName name="Stage2" localSheetId="13">#REF!</definedName>
    <definedName name="Stage2">#REF!</definedName>
  </definedNames>
  <calcPr calcId="191028"/>
  <pivotCaches>
    <pivotCache cacheId="0" r:id="rId18"/>
    <pivotCache cacheId="1" r:id="rId19"/>
  </pivotCaches>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48" l="1"/>
  <c r="F4" i="48"/>
  <c r="F5" i="48"/>
  <c r="F6" i="48"/>
  <c r="F7" i="48"/>
  <c r="F3" i="48"/>
  <c r="D15" i="41" l="1"/>
  <c r="E15" i="41"/>
  <c r="F15" i="41"/>
  <c r="G15" i="41"/>
  <c r="H15" i="41"/>
  <c r="I15" i="41"/>
  <c r="J15" i="41"/>
  <c r="C15" i="41"/>
  <c r="D14" i="41"/>
  <c r="E14" i="41"/>
  <c r="F14" i="41"/>
  <c r="G14" i="41"/>
  <c r="H14" i="41"/>
  <c r="I14" i="41"/>
  <c r="J14" i="41"/>
  <c r="C14" i="41"/>
  <c r="D10" i="41"/>
  <c r="E10" i="41"/>
  <c r="F10" i="41"/>
  <c r="G10" i="41"/>
  <c r="H10" i="41"/>
  <c r="I10" i="41"/>
  <c r="J10" i="41"/>
  <c r="C10" i="41"/>
  <c r="D5" i="41"/>
  <c r="E5" i="41"/>
  <c r="F5" i="41"/>
  <c r="G5" i="41"/>
  <c r="H5" i="41"/>
  <c r="I5" i="41"/>
  <c r="J5" i="41"/>
  <c r="C5" i="41"/>
  <c r="D9" i="41"/>
  <c r="E9" i="41"/>
  <c r="F9" i="41"/>
  <c r="G9" i="41"/>
  <c r="H9" i="41"/>
  <c r="I9" i="41"/>
  <c r="J9" i="41"/>
  <c r="C9" i="41"/>
  <c r="D4" i="41"/>
  <c r="E4" i="41"/>
  <c r="F4" i="41"/>
  <c r="G4" i="41"/>
  <c r="H4" i="41"/>
  <c r="I4" i="41"/>
  <c r="J4" i="41"/>
  <c r="C4" i="41"/>
  <c r="K35" i="3"/>
  <c r="J35" i="3"/>
  <c r="I35" i="3"/>
  <c r="J33" i="3"/>
  <c r="I33" i="3"/>
  <c r="E36" i="2"/>
  <c r="E37" i="2"/>
  <c r="E38" i="2"/>
  <c r="E39" i="2"/>
  <c r="E40" i="2"/>
  <c r="E35" i="2"/>
  <c r="D36" i="2"/>
  <c r="D37" i="2"/>
  <c r="D38" i="2"/>
  <c r="D39" i="2"/>
  <c r="D40" i="2"/>
  <c r="D35" i="2"/>
  <c r="E25" i="2"/>
  <c r="E26" i="2"/>
  <c r="E27" i="2"/>
  <c r="E28" i="2"/>
  <c r="E29" i="2"/>
  <c r="E24" i="2"/>
  <c r="D25" i="2"/>
  <c r="D26" i="2"/>
  <c r="D27" i="2"/>
  <c r="D28" i="2"/>
  <c r="D29" i="2"/>
  <c r="D24" i="2"/>
  <c r="E15" i="2"/>
  <c r="E16" i="2"/>
  <c r="E17" i="2"/>
  <c r="E18" i="2"/>
  <c r="E14" i="2"/>
  <c r="D15" i="2"/>
  <c r="D16" i="2"/>
  <c r="D17" i="2"/>
  <c r="D18" i="2"/>
  <c r="D14" i="2"/>
  <c r="J72" i="2"/>
  <c r="D41" i="2" l="1"/>
  <c r="J14" i="2"/>
  <c r="D30" i="2"/>
  <c r="D19" i="2"/>
  <c r="E30" i="2"/>
  <c r="E19" i="2"/>
  <c r="K15" i="41"/>
  <c r="K5" i="41"/>
  <c r="K10" i="41"/>
  <c r="K9" i="41"/>
  <c r="K4" i="41"/>
  <c r="K33" i="3"/>
  <c r="E41" i="2"/>
  <c r="K24" i="2"/>
  <c r="K25" i="2"/>
  <c r="K29" i="2"/>
  <c r="J25" i="2"/>
  <c r="J29" i="2"/>
  <c r="J24" i="2"/>
  <c r="K27" i="2"/>
  <c r="K26" i="2"/>
  <c r="K28" i="2"/>
  <c r="J28" i="2"/>
  <c r="J27" i="2"/>
  <c r="J26" i="2"/>
  <c r="J16" i="2"/>
  <c r="J18" i="2"/>
  <c r="J15" i="2"/>
  <c r="K15" i="2"/>
  <c r="K17" i="2"/>
  <c r="J19" i="2"/>
  <c r="K14" i="2"/>
  <c r="K18" i="2"/>
  <c r="J17" i="2"/>
  <c r="K19" i="2"/>
  <c r="K16" i="2"/>
  <c r="I69" i="2"/>
  <c r="J27" i="3"/>
  <c r="J48" i="2" l="1"/>
  <c r="I48" i="2"/>
  <c r="I27" i="3"/>
  <c r="K27" i="3"/>
  <c r="R7" i="36"/>
  <c r="M7" i="36"/>
  <c r="N7" i="36"/>
  <c r="O7" i="36"/>
  <c r="P7" i="36"/>
  <c r="Q7" i="36"/>
  <c r="L7" i="36"/>
  <c r="K7" i="36"/>
  <c r="J7" i="36"/>
  <c r="I3" i="46"/>
  <c r="I2" i="46"/>
  <c r="I4" i="46"/>
  <c r="I5" i="46"/>
  <c r="I6" i="46"/>
  <c r="I7" i="46"/>
  <c r="I9" i="46"/>
  <c r="M3" i="46"/>
  <c r="M4" i="46"/>
  <c r="M5" i="46"/>
  <c r="M6" i="46"/>
  <c r="M7" i="46"/>
  <c r="M8" i="46"/>
  <c r="M2" i="46"/>
  <c r="H3" i="46"/>
  <c r="H2" i="46"/>
  <c r="H4" i="46"/>
  <c r="H5" i="46"/>
  <c r="H6" i="46"/>
  <c r="H7" i="46"/>
  <c r="H9" i="46"/>
  <c r="L3" i="46"/>
  <c r="L4" i="46"/>
  <c r="L5" i="46"/>
  <c r="L6" i="46"/>
  <c r="L7" i="46"/>
  <c r="L8" i="46"/>
  <c r="L2" i="46"/>
  <c r="M8" i="43"/>
  <c r="N8" i="43"/>
  <c r="O8" i="43"/>
  <c r="P8" i="43"/>
  <c r="Q8" i="43"/>
  <c r="L8" i="43"/>
  <c r="K8" i="43"/>
  <c r="J8" i="43"/>
  <c r="I30" i="3"/>
  <c r="I44" i="3"/>
  <c r="I72" i="2"/>
  <c r="H30" i="3"/>
  <c r="J49" i="2" l="1"/>
  <c r="K14"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tc={7E8476BD-5746-49D2-94B8-C6D8417B7916}</author>
  </authors>
  <commentList>
    <comment ref="S45" authorId="0" shapeId="0" xr:uid="{7E8476BD-5746-49D2-94B8-C6D8417B7916}">
      <text>
        <t>[Threaded comment]
Your version of Excel allows you to read this threaded comment; however, any edits to it will get removed if the file is opened in a newer version of Excel. Learn more: https://go.microsoft.com/fwlink/?linkid=870924
Comment:
    CSAT/SSAT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tc={0535E2CA-89E6-41D5-9E4D-004A033BC7AF}</author>
  </authors>
  <commentList>
    <comment ref="B36" authorId="0" shapeId="0" xr:uid="{0535E2CA-89E6-41D5-9E4D-004A033BC7AF}">
      <text>
        <t>[Threaded comment]
Your version of Excel allows you to read this threaded comment; however, any edits to it will get removed if the file is opened in a newer version of Excel. Learn more: https://go.microsoft.com/fwlink/?linkid=870924
Comment:
    External cost only
Reply:
    For SWIC projects it is the figure of the entire project (inclduing innovate funding) not just NIA.</t>
      </text>
    </comment>
  </commentList>
</comments>
</file>

<file path=xl/sharedStrings.xml><?xml version="1.0" encoding="utf-8"?>
<sst xmlns="http://schemas.openxmlformats.org/spreadsheetml/2006/main" count="1342" uniqueCount="859">
  <si>
    <t>Title</t>
  </si>
  <si>
    <t>Innovation Framework - Collated Network Data Tables</t>
  </si>
  <si>
    <t>Client</t>
  </si>
  <si>
    <t>ENA</t>
  </si>
  <si>
    <t>Author</t>
  </si>
  <si>
    <t>Jackson Goodrum</t>
  </si>
  <si>
    <t>Version</t>
  </si>
  <si>
    <t>v4.0</t>
  </si>
  <si>
    <t>Date</t>
  </si>
  <si>
    <t>Collated network tables - 2022/23 reporting year</t>
  </si>
  <si>
    <t>Year</t>
  </si>
  <si>
    <t>Date of last update</t>
  </si>
  <si>
    <r>
      <rPr>
        <b/>
        <sz val="8"/>
        <color theme="1"/>
        <rFont val="Arial"/>
        <family val="2"/>
      </rPr>
      <t>Copyright © Baringa Partners LLP 2020.</t>
    </r>
    <r>
      <rPr>
        <sz val="8"/>
        <color theme="1"/>
        <rFont val="Arial"/>
        <family val="2"/>
      </rPr>
      <t xml:space="preserve">  All rights reserved. This document is subject to contract and contains confidential and proprietary information.  No part of this document may be reproduced without the prior written permission of Baringa Partners LLP.</t>
    </r>
  </si>
  <si>
    <t xml:space="preserve">While Baringa Partners considers that the information and opinions given in this work are sound, all parties must rely upon their own skill and judgement when interpreting or making use of it.  In particular any forecasts, analysis or advice that Baringa Partners provides may, by necessity, be based on assumptions with respect to future market events and conditions.
While Baringa Partners believes such assumptions to be reasonable for purposes of preparing its analysis, actual future outcomes may differ, perhaps materially, from those predicted or forecasted.  Baringa Partners cannot, and does not, accept liability for losses suffered, whether direct or consequential, arising out of any reliance on its analysis. </t>
  </si>
  <si>
    <t>Key:</t>
  </si>
  <si>
    <t xml:space="preserve">      Indicates a cell into which data should be entered in the "Outcome Measures" and "Secondary Indicators" tabs</t>
  </si>
  <si>
    <t xml:space="preserve">      Indicates a line item in the "Outcome Measures" and "Secondary Indicators" tabs that is optional</t>
  </si>
  <si>
    <t xml:space="preserve">      Conditional formatting on a cell where data isn't required</t>
  </si>
  <si>
    <t>Acronyms:</t>
  </si>
  <si>
    <r>
      <rPr>
        <b/>
        <sz val="11"/>
        <color theme="1"/>
        <rFont val="Arial"/>
        <family val="2"/>
      </rPr>
      <t>BAU</t>
    </r>
    <r>
      <rPr>
        <sz val="11"/>
        <color theme="1"/>
        <rFont val="Arial"/>
        <family val="2"/>
      </rPr>
      <t xml:space="preserve"> - Business as Usual</t>
    </r>
  </si>
  <si>
    <r>
      <rPr>
        <b/>
        <sz val="11"/>
        <color theme="1"/>
        <rFont val="Arial"/>
        <family val="2"/>
      </rPr>
      <t>CBA</t>
    </r>
    <r>
      <rPr>
        <sz val="11"/>
        <color theme="1"/>
        <rFont val="Arial"/>
        <family val="2"/>
      </rPr>
      <t xml:space="preserve"> - Cost Benefit Analysis</t>
    </r>
  </si>
  <si>
    <r>
      <rPr>
        <b/>
        <sz val="11"/>
        <color theme="1"/>
        <rFont val="Arial"/>
        <family val="2"/>
      </rPr>
      <t>EIC</t>
    </r>
    <r>
      <rPr>
        <sz val="11"/>
        <color theme="1"/>
        <rFont val="Arial"/>
        <family val="2"/>
      </rPr>
      <t xml:space="preserve"> - Energy Innovation Centre</t>
    </r>
  </si>
  <si>
    <r>
      <rPr>
        <b/>
        <sz val="11"/>
        <color theme="1"/>
        <rFont val="Arial"/>
        <family val="2"/>
      </rPr>
      <t>ENA</t>
    </r>
    <r>
      <rPr>
        <sz val="11"/>
        <color theme="1"/>
        <rFont val="Arial"/>
        <family val="2"/>
      </rPr>
      <t xml:space="preserve"> - Energy Networks Association</t>
    </r>
  </si>
  <si>
    <r>
      <rPr>
        <b/>
        <sz val="11"/>
        <color theme="1"/>
        <rFont val="Arial"/>
        <family val="2"/>
      </rPr>
      <t>LNO</t>
    </r>
    <r>
      <rPr>
        <sz val="11"/>
        <color theme="1"/>
        <rFont val="Arial"/>
        <family val="2"/>
      </rPr>
      <t xml:space="preserve"> - Licensed Network Operator</t>
    </r>
  </si>
  <si>
    <r>
      <rPr>
        <b/>
        <sz val="11"/>
        <color theme="1"/>
        <rFont val="Arial"/>
        <family val="2"/>
      </rPr>
      <t>SNP</t>
    </r>
    <r>
      <rPr>
        <sz val="11"/>
        <color theme="1"/>
        <rFont val="Arial"/>
        <family val="2"/>
      </rPr>
      <t xml:space="preserve"> - Smarter Networks Portal</t>
    </r>
  </si>
  <si>
    <t>Data capture guidance:</t>
  </si>
  <si>
    <t xml:space="preserve">Data will be captured at various points in the innovation process. The logs should be updated with the appropriate data to reflect the projects progression from Idea through to BAU solution implementation. </t>
  </si>
  <si>
    <t>Contextual measures are reported directly into the "Outcome measures" and "Secondary indicators" tabs, while individual project data is entered directly into "Idea log", "Project log" and "BAU log" as appropriate.</t>
  </si>
  <si>
    <r>
      <t xml:space="preserve">Please note: </t>
    </r>
    <r>
      <rPr>
        <sz val="11"/>
        <color theme="1"/>
        <rFont val="Arial"/>
        <family val="2"/>
      </rPr>
      <t>In "Outcome Measures" and "Secondary Indicators" tabs, cells are grouped for readability - but can be expanded for additional detail / data entry.</t>
    </r>
  </si>
  <si>
    <t>The below graphic shows the appropriate points at which all project data points will be captured:</t>
  </si>
  <si>
    <t>Additional points:</t>
  </si>
  <si>
    <t>Adding rows:</t>
  </si>
  <si>
    <t>To add additional rows into Idea log, Project log or BAU log, please insert new rows between the current ones contained within the boundaries - rather than adding to the bottom of the sheet.</t>
  </si>
  <si>
    <t>Time periods to be used for CBAs:</t>
  </si>
  <si>
    <t>Two different assessment time periods for CBA can be used, to  reflect the different nature of innovation projects and innovative solutions.</t>
  </si>
  <si>
    <t>These should be reflected in column AB in the Project log, and column F in the BAU log. And the net benefits reflect the CBA methodology used:</t>
  </si>
  <si>
    <r>
      <t xml:space="preserve">      • </t>
    </r>
    <r>
      <rPr>
        <b/>
        <sz val="11"/>
        <color theme="1"/>
        <rFont val="Arial"/>
        <family val="2"/>
      </rPr>
      <t>Asset based</t>
    </r>
    <r>
      <rPr>
        <sz val="11"/>
        <color theme="1"/>
        <rFont val="Arial"/>
        <family val="2"/>
      </rPr>
      <t xml:space="preserve"> </t>
    </r>
    <r>
      <rPr>
        <b/>
        <sz val="11"/>
        <color theme="1"/>
        <rFont val="Arial"/>
        <family val="2"/>
      </rPr>
      <t>assessment</t>
    </r>
    <r>
      <rPr>
        <sz val="11"/>
        <color theme="1"/>
        <rFont val="Arial"/>
        <family val="2"/>
      </rPr>
      <t xml:space="preserve"> – Where the Method or solution is focussed on delivering asset benefits, then the CBA should be undertaken across the lifetime of the asset e.g. 45 years </t>
    </r>
  </si>
  <si>
    <r>
      <t xml:space="preserve">      • </t>
    </r>
    <r>
      <rPr>
        <b/>
        <sz val="11"/>
        <color theme="1"/>
        <rFont val="Arial"/>
        <family val="2"/>
      </rPr>
      <t>Operational improvements assessment</t>
    </r>
    <r>
      <rPr>
        <sz val="11"/>
        <color theme="1"/>
        <rFont val="Arial"/>
        <family val="2"/>
      </rPr>
      <t xml:space="preserve"> – Where the Method or solution is focussed on delivering operational benefits, then the CBA should be undertaken out to the end of the next price control (RIIO-3)</t>
    </r>
  </si>
  <si>
    <t>Handling variations of benefits in BAU log rollout tracking:</t>
  </si>
  <si>
    <t>It has been highlighted that the benefits of a solution could vary by location. For the majority of solutions the  CBA will make assumptions for the average net benefit delivered. However  where the location of deployment makes a material difference to the per deployment net benefit (e.g. +/-50%) then the reporting LNO can report that as a separate line in the BAU log and track the number of deployments separately.</t>
  </si>
  <si>
    <t>We are aware that as a solution is rolled out, it may become apparent that the assumed net benefit per deployment is different from that initially captured. We propose that these are only updated at the end of the price control period, in order to avoid figures changing year on year and making it difficult for stakeholders to interpret the data</t>
  </si>
  <si>
    <t xml:space="preserve">Definitions </t>
  </si>
  <si>
    <t xml:space="preserve">The definitions below relate to the data capture columns in the Idea, Project and BAU log and should be read in conjunction with Ofgem's NIA Innovation Governance document </t>
  </si>
  <si>
    <t>Idea Log:</t>
  </si>
  <si>
    <t>Please note that the ideas log should be used to capture all internally documented and submitted ideas (i.e. anything with an auditable paper trail, not conversations).</t>
  </si>
  <si>
    <t>Reporting parameter</t>
  </si>
  <si>
    <t>Reporting parameter definition</t>
  </si>
  <si>
    <t>Additional information</t>
  </si>
  <si>
    <t>Idea Capture - Financial year</t>
  </si>
  <si>
    <t xml:space="preserve"> Idea Capture - Financial year of submission such as 2022/23. In 2022 submission a number of ideas were marked out of scope as the date was not within the RIIO2/ED2 window.</t>
  </si>
  <si>
    <t>Network</t>
  </si>
  <si>
    <t>Network name such as ESO, UKPN, WWU etc.</t>
  </si>
  <si>
    <t xml:space="preserve">Date (idea captured) </t>
  </si>
  <si>
    <t>The date on which any innovation idea was documented in the Idea log (or other internal logging mechanism). The ideas logged should include all responses to ENA or EIC call for ideas, and ideas proposed through the Smarter Network Portal.</t>
  </si>
  <si>
    <t xml:space="preserve">Idea name </t>
  </si>
  <si>
    <t xml:space="preserve">The name given to the idea by the reporting LNO (free-form entry) </t>
  </si>
  <si>
    <t>LNO = Licence Network Operator</t>
  </si>
  <si>
    <t>Idea origin (internal)</t>
  </si>
  <si>
    <t xml:space="preserve">An idea which has been proposed by an internal staff member of the reporting LNO </t>
  </si>
  <si>
    <t>Idea origin (external)</t>
  </si>
  <si>
    <t xml:space="preserve">An idea which has been proposed by an individual or party who is not an internal staff member of the reporting LNO </t>
  </si>
  <si>
    <t>Idea taken forward?</t>
  </si>
  <si>
    <t xml:space="preserve"> A simple yes/no to if it was decided that the idea would be taken forward to be trialled or tested by the reporting LNO</t>
  </si>
  <si>
    <t>Funding Opportunity Progressed</t>
  </si>
  <si>
    <t xml:space="preserve"> Which funding stream did the project idea proceed with for example NIA, SIF, Self funded etc.</t>
  </si>
  <si>
    <t>Date when decision was taken</t>
  </si>
  <si>
    <t>The date on which the idea was approved to be developed into a project or trial, or rejected</t>
  </si>
  <si>
    <t>Notes on why the idea was not progressed</t>
  </si>
  <si>
    <t>Internal notes for the reporting LNO on why an idea was not progressed. This will not be used for reporting or appear on the Smarter Networks Portal</t>
  </si>
  <si>
    <t>Project Log:</t>
  </si>
  <si>
    <t>Year Started</t>
  </si>
  <si>
    <t xml:space="preserve"> Financial year of project registration such as 2022/23.</t>
  </si>
  <si>
    <t xml:space="preserve"> Network name such as ESO, UKPN, WWU etc.</t>
  </si>
  <si>
    <t>Collaborative</t>
  </si>
  <si>
    <t xml:space="preserve"> Is more than one LNO providing funding? (drop down list Yes/No)</t>
  </si>
  <si>
    <t>Funding Type</t>
  </si>
  <si>
    <t xml:space="preserve">  Which regulatory funding mechanism was used to fund project? (drop down list) NIA, SIF, NIC, BAU </t>
  </si>
  <si>
    <t>Project Reference Number</t>
  </si>
  <si>
    <t xml:space="preserve">  The registered project number as per the Smarter Networks Portal</t>
  </si>
  <si>
    <t>Project Name</t>
  </si>
  <si>
    <t>The registered project name as per the Smarter Networks Portal</t>
  </si>
  <si>
    <t>Previous Project Reference Number</t>
  </si>
  <si>
    <t xml:space="preserve">  The previous projects registered project number as per the Smarter Networks Portal</t>
  </si>
  <si>
    <t>Start date</t>
  </si>
  <si>
    <t>The date on which the project will start/has started (not just the date when the project is uploaded to the Smarter Networks Portal)</t>
  </si>
  <si>
    <t xml:space="preserve">Expected end date </t>
  </si>
  <si>
    <t xml:space="preserve">The date on which the project is expected to conclude (including completion of the close-down reports)  </t>
  </si>
  <si>
    <t>Project Type</t>
  </si>
  <si>
    <t>What type of project is this? Research, Development or Demonstration (drop down list - Research, Development, Demonstration)</t>
  </si>
  <si>
    <t>Primary Strategy Theme</t>
  </si>
  <si>
    <t>What is the primary strategy area as per joint ENA Innovation Strategy (drop down list)</t>
  </si>
  <si>
    <t>Secondary Strategy Theme</t>
  </si>
  <si>
    <t>What is the seconday strategy area as per joint ENA Innovation Strategy (drop down list)</t>
  </si>
  <si>
    <t xml:space="preserve">TRL at project start </t>
  </si>
  <si>
    <t xml:space="preserve">Technology Readiness Level of the Method at the start of the project (based on agreed ENA TRL definitions) </t>
  </si>
  <si>
    <t>Using Ofgem definition of Method</t>
  </si>
  <si>
    <t>Forecast project cost</t>
  </si>
  <si>
    <t xml:space="preserve">The estimated cost of running the project (for NIA projects this can be the cost reported in the Project Eligibility Assessment) </t>
  </si>
  <si>
    <t xml:space="preserve">All cost price bases used should be in line with the price base used for Ofgem regulatory reporting </t>
  </si>
  <si>
    <t>3rd Party Funding Contribution</t>
  </si>
  <si>
    <t xml:space="preserve">Third party funding that isn't via Ofgem or LNO. For example third party funding award such as EPSRC or Horizon 2020, or supplier funding contribution. </t>
  </si>
  <si>
    <t>Ofgem Funding</t>
  </si>
  <si>
    <t>Total regulatory funding (NIA or SIF) request not inlcuding LNO contribution.</t>
  </si>
  <si>
    <t>LNO Funding Contribution</t>
  </si>
  <si>
    <t xml:space="preserve">The financial contribution which is being covered by the reporting LNO (separate to any regulatory innovation funding mechanism) </t>
  </si>
  <si>
    <t>Financial Benefits Type</t>
  </si>
  <si>
    <r>
      <t xml:space="preserve">What type of benefit: One of the two will be selected. </t>
    </r>
    <r>
      <rPr>
        <b/>
        <sz val="11"/>
        <color theme="1"/>
        <rFont val="Arial"/>
        <family val="2"/>
      </rPr>
      <t>CAPEX “asset bases assessment”</t>
    </r>
    <r>
      <rPr>
        <sz val="11"/>
        <color theme="1"/>
        <rFont val="Arial"/>
        <family val="2"/>
      </rPr>
      <t xml:space="preserve"> or </t>
    </r>
    <r>
      <rPr>
        <b/>
        <sz val="11"/>
        <color theme="1"/>
        <rFont val="Arial"/>
        <family val="2"/>
      </rPr>
      <t>OPEX “operational improvement assessment”.</t>
    </r>
    <r>
      <rPr>
        <sz val="11"/>
        <color theme="1"/>
        <rFont val="Arial"/>
        <family val="2"/>
      </rPr>
      <t xml:space="preserve"> Splease see definitions further down defintion list.</t>
    </r>
  </si>
  <si>
    <t>Financial Forecast Benefits (Project Start) (£)</t>
  </si>
  <si>
    <t>Financial Forecast Benefits (£) - a single value either detailed in the PEA (start of the project) or detailed in the Net Benefits Statement (project completion report)</t>
  </si>
  <si>
    <t>Explainer for the Financial Forecast Benefits</t>
  </si>
  <si>
    <t>Explainer for the Financial Forecast Benefits - additional free text field explaining the basis of the benefit as detailed in the PEA (start of the project) or detailed in the Net Benefits Statement (project completion report)</t>
  </si>
  <si>
    <t>Emissions Savings/ Environmental Impact Benefits  (CO2e/t)</t>
  </si>
  <si>
    <t xml:space="preserve"> Emissions Savings/ Environmental Impact Benefits  (CO2e/t) - single value either detailed in the PEA (start of the project) or detailed in the Net Benefits Statement (project completion report)</t>
  </si>
  <si>
    <t xml:space="preserve">Explainer for the Emissions Savings/Environmental Impact </t>
  </si>
  <si>
    <t xml:space="preserve"> Explainer for the Emissions Savings/Environmental Impact - additional free text field explaining the basis of the benefit as detailed in the PEA (start of the project) or detailed in the Net Benefits Statement (project completion report)</t>
  </si>
  <si>
    <t xml:space="preserve">Knowledge Benefits </t>
  </si>
  <si>
    <t xml:space="preserve"> Knowledge Benefits - free text field for explaining any knowledge based outcomes as detailed in the PEA (start of the project) or detailed in the Net Benefits Statement (project completion report)</t>
  </si>
  <si>
    <t>Other Benefits</t>
  </si>
  <si>
    <t xml:space="preserve"> Other Benefits - free text field for explaining any other benefits as detailed in the PEA (start of the project) or detailed in the Net Benefits Statement (project completion report)</t>
  </si>
  <si>
    <t>Project end date</t>
  </si>
  <si>
    <t xml:space="preserve">The date at which a project close down report or internal handover report is submitted </t>
  </si>
  <si>
    <t>Duration</t>
  </si>
  <si>
    <t>Time between project start and end date (to be automated)</t>
  </si>
  <si>
    <t xml:space="preserve">Project recommended next steps </t>
  </si>
  <si>
    <t xml:space="preserve">The recommended next steps included in the project close down report or internal handover report </t>
  </si>
  <si>
    <t>Failed Fast (Yes/No)</t>
  </si>
  <si>
    <t>Was a decision taken to stop the project before intended the intended scope had been completed? Drop down list Yes/No</t>
  </si>
  <si>
    <t>Total Project Cost (Final PEA Value including change controls)</t>
  </si>
  <si>
    <t>The outcome of a final CBA run at the end of the project, based on the observed performance of the Method(s) being trialled. The CBA should be undertaken to the same scale and time horizon as the Forecast CBA undertaken at the start of the project</t>
  </si>
  <si>
    <t xml:space="preserve">TRL at project end </t>
  </si>
  <si>
    <t xml:space="preserve">The Technology Readiness Level of the Method at the end of the project (based on agreed ENA TRL definitions) </t>
  </si>
  <si>
    <t>Financial Forecast Benefits (Project End) (£)</t>
  </si>
  <si>
    <t>Explainer for the Financial Forecast Benefits (Project End)</t>
  </si>
  <si>
    <t>Emissions Savings/ Environmental Impact Benefits (Project End) (CO2e/t)</t>
  </si>
  <si>
    <t xml:space="preserve"> single value either detailed in the PEA (start of the project) or detailed in the Net Benefits Statement (project completion report)</t>
  </si>
  <si>
    <t>Explainer for the Emissions Savings/Environmental Impact (Project End)</t>
  </si>
  <si>
    <t xml:space="preserve"> additional free text field explaining the basis of the benefit as detailed in the PEA (start of the project) or detailed in the Net Benefits Statement (project completion report)</t>
  </si>
  <si>
    <t>Knowledge Benefits (Project End)</t>
  </si>
  <si>
    <t xml:space="preserve"> free text field for explaining any knowledge based outcomes as detailed in the PEA (start of the project) or detailed in the Net Benefits Statement (project completion report)</t>
  </si>
  <si>
    <t>Other Benefits (Project End)</t>
  </si>
  <si>
    <t xml:space="preserve"> free text field for explaining any other benefits as detailed in the PEA (start of the project) or detailed in the Net Benefits Statement (project completion report)</t>
  </si>
  <si>
    <t>BAU log:</t>
  </si>
  <si>
    <t>Note - BAU log is used to track BAU implementation of innovation projects only</t>
  </si>
  <si>
    <t xml:space="preserve">Date of solution rollout </t>
  </si>
  <si>
    <t xml:space="preserve">The date at which the solution was available to be deployed (or used) and had been integrated into business as usual processes and procedures. This should be separate from any legacy of a completed innovation project. For example if the innovation project trialled a new type of transformer and that transformer was left in service on the network at the end of a successful innovation project, that would not count as a solution rollout. The Solution rollout would be when another new transformer(s) was available to be deployed on the network. </t>
  </si>
  <si>
    <t>Solution name</t>
  </si>
  <si>
    <t xml:space="preserve">The name of the solution which has been implemented. Where the net benefits per deployment vary significantly (e.g. +/-50% or more) depending on the location where the solution is deployed (or other factors), then the LNO can report it as two separate solutions </t>
  </si>
  <si>
    <t>Previous Project Reference</t>
  </si>
  <si>
    <t>Fast follow from other network</t>
  </si>
  <si>
    <t>Implementation from another network-led innovation project</t>
  </si>
  <si>
    <t>This is the type of CBA approach used. Please see definitions further down definition list. One of the below will be selected:</t>
  </si>
  <si>
    <r>
      <t xml:space="preserve">      • </t>
    </r>
    <r>
      <rPr>
        <b/>
        <sz val="11"/>
        <color theme="1"/>
        <rFont val="Arial"/>
        <family val="2"/>
      </rPr>
      <t>Asset based</t>
    </r>
    <r>
      <rPr>
        <sz val="11"/>
        <color theme="1"/>
        <rFont val="Arial"/>
        <family val="2"/>
      </rPr>
      <t xml:space="preserve"> </t>
    </r>
    <r>
      <rPr>
        <b/>
        <sz val="11"/>
        <color theme="1"/>
        <rFont val="Arial"/>
        <family val="2"/>
      </rPr>
      <t>assessment</t>
    </r>
  </si>
  <si>
    <t xml:space="preserve"> </t>
  </si>
  <si>
    <r>
      <t xml:space="preserve">      • </t>
    </r>
    <r>
      <rPr>
        <b/>
        <sz val="11"/>
        <color theme="1"/>
        <rFont val="Arial"/>
        <family val="2"/>
      </rPr>
      <t>Operational improvements assessment</t>
    </r>
  </si>
  <si>
    <t>Forecast CBA net benefits of solution to LNO</t>
  </si>
  <si>
    <t>The outcome of a CBA based on the value to the LNO of deploying the solution (over the appropriate timeframe - see rows 83 and 84).</t>
  </si>
  <si>
    <t xml:space="preserve">Unit of deployment </t>
  </si>
  <si>
    <t>An appropriate unit of deployment for the solution (as deemed by the reporting LNO). The default for this should be the number of times the solution is deployed or utilised but where this is not appropriate, the reporting LNO can chose another unit such as km of deployment</t>
  </si>
  <si>
    <t xml:space="preserve">Forecast CBA net benefit per unit of deployment </t>
  </si>
  <si>
    <t>The forecast net benefit of the solution per unit of deployment. This should be based on the forecast level of deployment over the timeframe used for the CBA - see rows 83 and 83.</t>
  </si>
  <si>
    <t xml:space="preserve">The average annual net benefit per unit of deployment </t>
  </si>
  <si>
    <t>The forecast net benefit of the solution, per unit of deployment (as per row 74) divided by the time horizon of the CBA. For example, if the CBA indicates that the NPV benefits per unit of deployment are £450k over 45 years, then the average annual net benefit of the deployment per year is £10k. This means that any fixed (enabling) costs required for the solution are spread across the forecast level of deployment assumed within the CBA</t>
  </si>
  <si>
    <t xml:space="preserve">Forecast number of deployments of the solution </t>
  </si>
  <si>
    <t>A forecast of the number of times the solution will be deployed or utilised. This should be based on the forecast level of deployment assumed in the CBA</t>
  </si>
  <si>
    <t>Original benefit estimate (£)</t>
  </si>
  <si>
    <t xml:space="preserve"> Original benefit estimate (£)</t>
  </si>
  <si>
    <t>Latest benefit estimate (£)</t>
  </si>
  <si>
    <t xml:space="preserve"> Latest benefit estimate (£)</t>
  </si>
  <si>
    <t>Benefit realised to date (£)</t>
  </si>
  <si>
    <t xml:space="preserve"> Realised benefit estimate (£)</t>
  </si>
  <si>
    <t>Timeframe used to estimate benefit (years)</t>
  </si>
  <si>
    <t xml:space="preserve"> Timeframe used to estimate benefit (years)</t>
  </si>
  <si>
    <t>Comments</t>
  </si>
  <si>
    <t xml:space="preserve"> Comments</t>
  </si>
  <si>
    <t>Environmental benefits realised</t>
  </si>
  <si>
    <t xml:space="preserve"> Environmental benefits realised - CO2e/t</t>
  </si>
  <si>
    <t>Other benefits realised</t>
  </si>
  <si>
    <t xml:space="preserve"> Other benefits realised - free text</t>
  </si>
  <si>
    <t>Actual number of deployments of the solution (years are year of price control)</t>
  </si>
  <si>
    <t>Through from years 1-5 of the price control</t>
  </si>
  <si>
    <t>CBA Timeframe</t>
  </si>
  <si>
    <t>NEW FOR  2023 - Subject to Ofgem approva: Other benefits realised - free text</t>
  </si>
  <si>
    <t>Asset based innovation</t>
  </si>
  <si>
    <t xml:space="preserve">Where the Method or solution is focussed on delivering asset benefits, then the CBA should be undertaken across the lifetime of the asset e.g. 45 years </t>
  </si>
  <si>
    <t xml:space="preserve">Operational improvement innovation </t>
  </si>
  <si>
    <t>Where the Method or solution is focussed on delivering operational benefits, then the CBA should be undertaken out to the end of the next price control (RIIO-3)</t>
  </si>
  <si>
    <t>Project Partners:</t>
  </si>
  <si>
    <t>(financial commitment to projects)</t>
  </si>
  <si>
    <t>Project Partner</t>
  </si>
  <si>
    <t>A non-Network Licensee Participant that makes a contractual commitment to contribute equity to the Project (e.g. in the form of funding, personnel, equipment etc.) the return on which is related to the success of the Project</t>
  </si>
  <si>
    <t>Using Ofgem definition of Project Partner</t>
  </si>
  <si>
    <t>Private sector (small)</t>
  </si>
  <si>
    <t>The company has a turnover of less than £25m per year or employs less than 250 people</t>
  </si>
  <si>
    <t xml:space="preserve">Taken from: https://www.gov.uk/government/collections/mid-sized-businesses </t>
  </si>
  <si>
    <t>Private sector (medium)</t>
  </si>
  <si>
    <t xml:space="preserve">The company has a turnover of £25-£500m per year </t>
  </si>
  <si>
    <t>Private sector (large)</t>
  </si>
  <si>
    <t>The company has a turnover of more than £500m per year</t>
  </si>
  <si>
    <t>Academia</t>
  </si>
  <si>
    <t>An organistion which is focussed on higher education and learning. UK Academic institutions should be officially recognised by the UK Government - see link opposite</t>
  </si>
  <si>
    <t>https://www.gov.uk/check-a-university-is-officially-recognised</t>
  </si>
  <si>
    <t>Public sector</t>
  </si>
  <si>
    <t xml:space="preserve">An organisation which is not for profit and is publically funded via central or local government </t>
  </si>
  <si>
    <t>Non-profit</t>
  </si>
  <si>
    <t xml:space="preserve">A non-public sector organisation which does not deliver returns or profits for its owners. These will typically be charities or non governmental organisations (NGOs) </t>
  </si>
  <si>
    <t>Project Supporters:</t>
  </si>
  <si>
    <t>(no financial commitment to projects)</t>
  </si>
  <si>
    <t>Project Supporter</t>
  </si>
  <si>
    <t>A party that makes no contractual or binding commitment to the Network Licensee or any other Project Participant in relation to the Project but who intends to endorse and provide support to the Project and agrees to be publicly named as a supporter of the Project.</t>
  </si>
  <si>
    <t>Using Ofgem definition of Project Supporter</t>
  </si>
  <si>
    <r>
      <t xml:space="preserve">Outcome Measures
</t>
    </r>
    <r>
      <rPr>
        <b/>
        <i/>
        <sz val="11"/>
        <color theme="4"/>
        <rFont val="Arial"/>
        <family val="2"/>
      </rPr>
      <t>Note: some cells are grouped for readability but can be expanded for additional detail / data entry.</t>
    </r>
  </si>
  <si>
    <t>FY COMPARISON WHERE APPLICABLE</t>
  </si>
  <si>
    <t>ID</t>
  </si>
  <si>
    <t>Reporting measure</t>
  </si>
  <si>
    <t>Sentiment</t>
  </si>
  <si>
    <t>Definition (where not linked to Idea log, Project log, or BAU log)</t>
  </si>
  <si>
    <t>Key summary</t>
  </si>
  <si>
    <t>2021/22</t>
  </si>
  <si>
    <t>2022/23</t>
  </si>
  <si>
    <t>2021/22 &amp; 2022/23</t>
  </si>
  <si>
    <t>GT&amp;M</t>
  </si>
  <si>
    <t>SGN</t>
  </si>
  <si>
    <t>NGN</t>
  </si>
  <si>
    <t>Cadent</t>
  </si>
  <si>
    <t>W&amp;W</t>
  </si>
  <si>
    <t>NGET</t>
  </si>
  <si>
    <t>NGESO</t>
  </si>
  <si>
    <t>SPEN</t>
  </si>
  <si>
    <t>SSE</t>
  </si>
  <si>
    <t>OM1</t>
  </si>
  <si>
    <t>An innovation strategy is in place and has been published</t>
  </si>
  <si>
    <t>Demonstration that a strategy is in place which has buy in from senior management and is available to stakeholders to hold the LNO to account.</t>
  </si>
  <si>
    <t>The LNO's latest innovation strategy which has been approved by the reporting LNO's senior management and published</t>
  </si>
  <si>
    <t>Link to innovation strategy:</t>
  </si>
  <si>
    <t>Networks have innovation strategy in place</t>
  </si>
  <si>
    <t>ENA published combined networks innovation Strategy March 2022. ENA published updated ENIP March 2023</t>
  </si>
  <si>
    <t>OM2</t>
  </si>
  <si>
    <r>
      <t xml:space="preserve">Projects which focus on areas which stakeholders value </t>
    </r>
    <r>
      <rPr>
        <b/>
        <i/>
        <u/>
        <sz val="11"/>
        <rFont val="Arial"/>
        <family val="2"/>
      </rPr>
      <t>(optional)</t>
    </r>
  </si>
  <si>
    <t>Demonstrate that innovation projects are seeking to deliver improvements in the areas which an LNOs customers and/or stakeholders have said they value most.</t>
  </si>
  <si>
    <t>n/a - populated automatically from Project log (with results shown below - see grouped cells on row 29). This will be for use by the reporting LNO and will not be uploaded to the Smarter Networks Portal</t>
  </si>
  <si>
    <t>No Data</t>
  </si>
  <si>
    <t>N/A</t>
  </si>
  <si>
    <t>OM3</t>
  </si>
  <si>
    <t>Innovation projects are aligned with ENA innovation strategy</t>
  </si>
  <si>
    <t>Innovation projects which align with the strategic themes set out in the ENA's innovation strategy.</t>
  </si>
  <si>
    <t>n/a - populated automatically from Project log (with results shown below - see grouped cells on row 49)
Includes Primary and Secondary mappings.</t>
  </si>
  <si>
    <t>See analysis below</t>
  </si>
  <si>
    <t>Live Projects for FY23 - Added by ERM</t>
  </si>
  <si>
    <t>ENA innovation strategy area</t>
  </si>
  <si>
    <t>Primary Alignment</t>
  </si>
  <si>
    <t>Secondary Alignment</t>
  </si>
  <si>
    <t>Theme</t>
  </si>
  <si>
    <t>Consumer vulnerability</t>
  </si>
  <si>
    <t>Optimised assets and practices</t>
  </si>
  <si>
    <t>Data and digitalisation</t>
  </si>
  <si>
    <t>Net zero and the energy system transition</t>
  </si>
  <si>
    <t>Flexibility and commercial evolution</t>
  </si>
  <si>
    <t>Whole energy systems</t>
  </si>
  <si>
    <t>Total</t>
  </si>
  <si>
    <t>Live Projects for FY23, spend by theme - Added by ERM</t>
  </si>
  <si>
    <t xml:space="preserve">Primary </t>
  </si>
  <si>
    <t xml:space="preserve">Secondary </t>
  </si>
  <si>
    <t>All years to date (will need to change to 2021/22 &amp; 2022/23)</t>
  </si>
  <si>
    <t>OM4</t>
  </si>
  <si>
    <r>
      <t xml:space="preserve">Average internal score on innovation survey </t>
    </r>
    <r>
      <rPr>
        <b/>
        <i/>
        <u/>
        <sz val="11"/>
        <rFont val="Arial"/>
        <family val="2"/>
      </rPr>
      <t>(optional)</t>
    </r>
  </si>
  <si>
    <t xml:space="preserve">That staff are empowered to challenge conventions and propose new approaches/processes/etc. </t>
  </si>
  <si>
    <r>
      <t xml:space="preserve">A summary outcome (e.g. engagement score) from an internal staff survey.
Baringa has included some suggested questions for a staff survey which is LNO is free to use, or it can chose to use existing staff survey questions 
</t>
    </r>
    <r>
      <rPr>
        <b/>
        <i/>
        <sz val="11"/>
        <rFont val="Arial"/>
        <family val="2"/>
      </rPr>
      <t>Please use cell I50 to provide the required data.</t>
    </r>
  </si>
  <si>
    <t>Recent annual survey score:</t>
  </si>
  <si>
    <t>Not recorded by all networks</t>
  </si>
  <si>
    <t>OM5</t>
  </si>
  <si>
    <r>
      <t xml:space="preserve">Average time taken to progress an idea through to </t>
    </r>
    <r>
      <rPr>
        <b/>
        <sz val="11"/>
        <rFont val="Arial"/>
        <family val="2"/>
      </rPr>
      <t xml:space="preserve">a </t>
    </r>
    <r>
      <rPr>
        <b/>
        <sz val="11"/>
        <color theme="1"/>
        <rFont val="Arial"/>
        <family val="2"/>
      </rPr>
      <t>project</t>
    </r>
  </si>
  <si>
    <t xml:space="preserve">Progressing innovation quickly to deliver learning </t>
  </si>
  <si>
    <t xml:space="preserve">n/a - populated automatically from Project log (with results shown in I53) </t>
  </si>
  <si>
    <t>Average time in days:</t>
  </si>
  <si>
    <t>OM6</t>
  </si>
  <si>
    <t>Percentage of solutions that come from successful innovations implemented by other LNOs (fast follow)</t>
  </si>
  <si>
    <r>
      <t xml:space="preserve">To adopt successful innovation which has been developed by other GB networks </t>
    </r>
    <r>
      <rPr>
        <b/>
        <i/>
        <sz val="11"/>
        <color theme="1"/>
        <rFont val="Arial"/>
        <family val="2"/>
      </rPr>
      <t xml:space="preserve">Note: </t>
    </r>
    <r>
      <rPr>
        <i/>
        <sz val="11"/>
        <color theme="1"/>
        <rFont val="Arial"/>
        <family val="2"/>
      </rPr>
      <t>ESO will not report on this measure</t>
    </r>
  </si>
  <si>
    <t xml:space="preserve">n/a - populated automatically from Project log (with results shown in I56) </t>
  </si>
  <si>
    <t>Percentage of solutions coming from other LNOs:</t>
  </si>
  <si>
    <t>OM7</t>
  </si>
  <si>
    <t xml:space="preserve">Score from external innovation survey (sector specific) </t>
  </si>
  <si>
    <t>That LNOs are engaging well with external parties to test ideas and are open to new (external) ideas</t>
  </si>
  <si>
    <r>
      <t xml:space="preserve">Score received on the most recent survey issued by the ENA to external stakeholders that regularly engage with the LNOs
</t>
    </r>
    <r>
      <rPr>
        <b/>
        <i/>
        <sz val="11"/>
        <rFont val="Arial"/>
        <family val="2"/>
      </rPr>
      <t>Please use cell I59 to provide the survey score data.</t>
    </r>
  </si>
  <si>
    <t>Recent survey score:</t>
  </si>
  <si>
    <t>Surveys to be completed via joint Innovation Strategy 2024</t>
  </si>
  <si>
    <t>OM8</t>
  </si>
  <si>
    <t>TRL heatmap</t>
  </si>
  <si>
    <t xml:space="preserve">To illustrate the focus of innovation projects to provide context for the results across other measures </t>
  </si>
  <si>
    <t xml:space="preserve">n/a - populated automatically from Project log (with results shown below - see drop down menu on row 70) </t>
  </si>
  <si>
    <t>See 'heatmap' tab</t>
  </si>
  <si>
    <t>OM9</t>
  </si>
  <si>
    <r>
      <t>Forecast net benefit of TRL 7-8 (Deployment ready) projects</t>
    </r>
    <r>
      <rPr>
        <b/>
        <i/>
        <u/>
        <sz val="11"/>
        <rFont val="Arial"/>
        <family val="2"/>
      </rPr>
      <t xml:space="preserve"> (optional) </t>
    </r>
  </si>
  <si>
    <t>Summation of the updated net benefits analysis for completed projects which reach TRL 7-8. The breakdown of individual project benefits and details can also be found (Smarter Networks Portal as well as this workbook with the "Project log")</t>
  </si>
  <si>
    <t xml:space="preserve">n/a - populated automatically from Project log (with results shown in I74) </t>
  </si>
  <si>
    <t>Total benefits for TRL 7-8 projects:</t>
  </si>
  <si>
    <t>No Data Available</t>
  </si>
  <si>
    <t>OM10</t>
  </si>
  <si>
    <t>Time from TRL 8 to BAU</t>
  </si>
  <si>
    <t xml:space="preserve">To move successful innovation into the business at appropriate pace to deliver benefits for consumers </t>
  </si>
  <si>
    <t xml:space="preserve">n/a - populated automatically from Project log (with results shown in I77) </t>
  </si>
  <si>
    <t>Negative number across BAU projects implying elements of projects being deployed to BAU ahead of full closure</t>
  </si>
  <si>
    <t>OM11</t>
  </si>
  <si>
    <t>Percentage of successful TRL 8 projects moved into BAU</t>
  </si>
  <si>
    <t xml:space="preserve">To move successful innovation into the business to deliver benefits for consumers </t>
  </si>
  <si>
    <t xml:space="preserve">n/a - populated automatically from Project log (with results shown in I80) </t>
  </si>
  <si>
    <t>% TRL 8 to BAU:</t>
  </si>
  <si>
    <t>NB* Not all projects deployed to BAU come from TRL 8</t>
  </si>
  <si>
    <t>OM12</t>
  </si>
  <si>
    <t>Level of RIIO-2 committed benefits</t>
  </si>
  <si>
    <t xml:space="preserve">To demonstrate the initial benefits which the RIIO-1 innovation portfolio has enabled </t>
  </si>
  <si>
    <r>
      <t xml:space="preserve">The figure in the RIIO-2 price control business plan, which represents the savings due to innovation in the previous price control
</t>
    </r>
    <r>
      <rPr>
        <b/>
        <i/>
        <sz val="11"/>
        <color theme="1"/>
        <rFont val="Arial"/>
        <family val="2"/>
      </rPr>
      <t>Please use cell I83 to provide the RIIO-2 benefit data.</t>
    </r>
  </si>
  <si>
    <t>Total committed RIIO-2 benefit:</t>
  </si>
  <si>
    <t>No additional data</t>
  </si>
  <si>
    <t>Partial data set - not a full network combined figure</t>
  </si>
  <si>
    <t>OM13</t>
  </si>
  <si>
    <t>Tracked net benefit from solution rollout</t>
  </si>
  <si>
    <t>To demonstrate the savings delivered to consumers through the roll out of successful innovation</t>
  </si>
  <si>
    <t>n/a - populated automatically from the BAU log (with results shown in I86)</t>
  </si>
  <si>
    <t>Total net benefit delivered in RIIO-2 to date:</t>
  </si>
  <si>
    <t>Red</t>
  </si>
  <si>
    <t>Amber</t>
  </si>
  <si>
    <t>Green</t>
  </si>
  <si>
    <t>Please choose an option</t>
  </si>
  <si>
    <t>Secondary Indicators</t>
  </si>
  <si>
    <t>Definition (where not linked to Idea log, Project log or BAU log)</t>
  </si>
  <si>
    <t>S1</t>
  </si>
  <si>
    <t>Project Partners and Project Supporters engaged in innovation projects</t>
  </si>
  <si>
    <t>To attract external contributions to innovation project and demonstrate the commitment of external parties in making the project a success.</t>
  </si>
  <si>
    <t>The number of Project Partners is populated automatically from "Project Partners" worksheet.
The number of Project Supporters is populated automatically from "Project Supporters" worksheet.</t>
  </si>
  <si>
    <t>Projects Partners &amp; Supporters</t>
  </si>
  <si>
    <t>Partners 142
Supporters 68</t>
  </si>
  <si>
    <t>Partners 199 (57 additional)
Supporters 71 (1 additional)</t>
  </si>
  <si>
    <t>Sector</t>
  </si>
  <si>
    <t>Project partners</t>
  </si>
  <si>
    <t>Project supporters</t>
  </si>
  <si>
    <t>GB Networks</t>
  </si>
  <si>
    <t>Non-GB Networks</t>
  </si>
  <si>
    <t>S2</t>
  </si>
  <si>
    <t>Percentage of network company funding in innovation projects</t>
  </si>
  <si>
    <r>
      <t xml:space="preserve">To demonstrate the level of financial commitment to innovation within the LNO.
</t>
    </r>
    <r>
      <rPr>
        <b/>
        <i/>
        <sz val="11"/>
        <color theme="1"/>
        <rFont val="Arial"/>
        <family val="2"/>
      </rPr>
      <t>Note: This is based off the forecast figures</t>
    </r>
  </si>
  <si>
    <t>n/a - populated automatically from Project log (with results shown in I27)</t>
  </si>
  <si>
    <t>Funding %:</t>
  </si>
  <si>
    <t>S3</t>
  </si>
  <si>
    <t>Number of FTE working on innovation projects within the reporting LNO</t>
  </si>
  <si>
    <t>Promoting having the resource and capacity to innovation across the business.</t>
  </si>
  <si>
    <r>
      <t xml:space="preserve">The number of full time equivalent employees working on innovation projects within the LNO. To be congruent with the figure reported for the </t>
    </r>
    <r>
      <rPr>
        <b/>
        <sz val="11"/>
        <rFont val="Arial"/>
        <family val="2"/>
      </rPr>
      <t>ONS Survey of Research and Development</t>
    </r>
    <r>
      <rPr>
        <sz val="11"/>
        <rFont val="Arial"/>
        <family val="2"/>
      </rPr>
      <t xml:space="preserve"> which captures innovation FTE</t>
    </r>
  </si>
  <si>
    <t>Incomplete data set. Not provided across all participating networks</t>
  </si>
  <si>
    <t>S4</t>
  </si>
  <si>
    <t>Innovation ideas generated</t>
  </si>
  <si>
    <t>Empowering staff to challenge conventions and propose new approaches/processes/etc. As well as being open to external ideas.</t>
  </si>
  <si>
    <t>n/a - populated automatically from Project log (with results shown in I33)</t>
  </si>
  <si>
    <t>Total number of ideas generated:</t>
  </si>
  <si>
    <t>S5</t>
  </si>
  <si>
    <t>Percentage of innovation ideas taken forward as projects</t>
  </si>
  <si>
    <t>To provide context over the "funnel rate" of ideas to projects.</t>
  </si>
  <si>
    <t>n/a - populated automatically from Project log (with results shown in I61)</t>
  </si>
  <si>
    <t>% of innovation ideas taken forward as projects</t>
  </si>
  <si>
    <t>S6</t>
  </si>
  <si>
    <t>Percentage of RIIO-2 TRL 2-6 projects leading to further projects</t>
  </si>
  <si>
    <t>Progressing innovation in an effective manner through incremental development to help de-risk funding.</t>
  </si>
  <si>
    <t>n/a - populated automatically from Project log (with results shown in I64)</t>
  </si>
  <si>
    <t>% TRL 2-6 continuing:</t>
  </si>
  <si>
    <t>S7</t>
  </si>
  <si>
    <t>Percentage of projects that concluded with a positive CBA</t>
  </si>
  <si>
    <t>Demonstrating the projects which have the potential to deliver benefits to network consumers.</t>
  </si>
  <si>
    <t>n/a - populated automatically from Project log (with results shown in I67)</t>
  </si>
  <si>
    <t>% of projects with a positive CBA:</t>
  </si>
  <si>
    <t>DIV/0 error FY22</t>
  </si>
  <si>
    <t>Approach and calculation for future review. Not all projects closed can record financial benefit.</t>
  </si>
  <si>
    <t>S8</t>
  </si>
  <si>
    <t>Percentage of projects with negative CBA (and other failure reasons) that failed fast</t>
  </si>
  <si>
    <t>Demonstrating that an LNO acts on the observed results during a project to recognise failure early, and capture relevant learning at lowest cost.</t>
  </si>
  <si>
    <t>n/a - populated automatically from Project log (with results shown in I70)</t>
  </si>
  <si>
    <t>% of projects that are failed fast</t>
  </si>
  <si>
    <t xml:space="preserve">Approach and calculation for future review. Reasons for fail fast could be non-monetisable via CBA. </t>
  </si>
  <si>
    <r>
      <t xml:space="preserve">12 Box Scorecard </t>
    </r>
    <r>
      <rPr>
        <b/>
        <u/>
        <sz val="18"/>
        <color theme="1"/>
        <rFont val="Calibri"/>
        <family val="2"/>
        <scheme val="minor"/>
      </rPr>
      <t>All Years to Date</t>
    </r>
  </si>
  <si>
    <t>Initiation &amp; Evaluation</t>
  </si>
  <si>
    <t>Demonstration, Iteration &amp; Learning</t>
  </si>
  <si>
    <t>Deployment &amp; Optimisation</t>
  </si>
  <si>
    <t>Strategy &amp; Vision</t>
  </si>
  <si>
    <t>Energy Networks Innovation Strategy 2022</t>
  </si>
  <si>
    <t>Averge stakeholder &amp; customer satisfaction score</t>
  </si>
  <si>
    <t>ENA strategy theme spread of projects</t>
  </si>
  <si>
    <t>Organisation &amp; Culture</t>
  </si>
  <si>
    <r>
      <rPr>
        <b/>
        <u/>
        <sz val="16"/>
        <color theme="1"/>
        <rFont val="Calibri"/>
        <family val="2"/>
        <scheme val="minor"/>
      </rPr>
      <t>1096</t>
    </r>
    <r>
      <rPr>
        <b/>
        <sz val="16"/>
        <color theme="1"/>
        <rFont val="Calibri"/>
        <family val="2"/>
        <scheme val="minor"/>
      </rPr>
      <t xml:space="preserve">
</t>
    </r>
    <r>
      <rPr>
        <sz val="16"/>
        <color theme="1"/>
        <rFont val="Calibri"/>
        <family val="2"/>
        <scheme val="minor"/>
      </rPr>
      <t>ideas received</t>
    </r>
  </si>
  <si>
    <t>Link through to TRL Heatmaps</t>
  </si>
  <si>
    <r>
      <rPr>
        <b/>
        <u/>
        <sz val="16"/>
        <color theme="1"/>
        <rFont val="Calibri"/>
        <family val="2"/>
        <scheme val="minor"/>
      </rPr>
      <t>295</t>
    </r>
    <r>
      <rPr>
        <b/>
        <sz val="16"/>
        <color theme="1"/>
        <rFont val="Calibri"/>
        <family val="2"/>
        <scheme val="minor"/>
      </rPr>
      <t xml:space="preserve">
projects registered</t>
    </r>
  </si>
  <si>
    <t xml:space="preserve">A FY23 only scorecard is presented in the annual innovation summary report. </t>
  </si>
  <si>
    <t>Capabilities and Technology</t>
  </si>
  <si>
    <r>
      <rPr>
        <b/>
        <u/>
        <sz val="16"/>
        <color theme="1"/>
        <rFont val="Calibri"/>
        <family val="2"/>
        <scheme val="minor"/>
      </rPr>
      <t>611</t>
    </r>
    <r>
      <rPr>
        <b/>
        <sz val="16"/>
        <color theme="1"/>
        <rFont val="Calibri"/>
        <family val="2"/>
        <scheme val="minor"/>
      </rPr>
      <t xml:space="preserve"> 
</t>
    </r>
    <r>
      <rPr>
        <sz val="16"/>
        <color theme="1"/>
        <rFont val="Calibri"/>
        <family val="2"/>
        <scheme val="minor"/>
      </rPr>
      <t xml:space="preserve">3rd party big ideas recieved
</t>
    </r>
    <r>
      <rPr>
        <b/>
        <u/>
        <sz val="16"/>
        <color theme="1"/>
        <rFont val="Calibri"/>
        <family val="2"/>
        <scheme val="minor"/>
      </rPr>
      <t>XYZ</t>
    </r>
    <r>
      <rPr>
        <b/>
        <sz val="16"/>
        <color theme="1"/>
        <rFont val="Calibri"/>
        <family val="2"/>
        <scheme val="minor"/>
      </rPr>
      <t xml:space="preserve">
</t>
    </r>
    <r>
      <rPr>
        <sz val="16"/>
        <color theme="1"/>
        <rFont val="Calibri"/>
        <family val="2"/>
        <scheme val="minor"/>
      </rPr>
      <t>3rd party big ideas approved</t>
    </r>
  </si>
  <si>
    <r>
      <rPr>
        <b/>
        <u/>
        <sz val="14"/>
        <color theme="1"/>
        <rFont val="Calibri"/>
        <family val="2"/>
        <scheme val="minor"/>
      </rPr>
      <t>168</t>
    </r>
    <r>
      <rPr>
        <sz val="8"/>
        <color theme="1"/>
        <rFont val="Calibri"/>
        <family val="2"/>
        <scheme val="minor"/>
      </rPr>
      <t xml:space="preserve">
</t>
    </r>
    <r>
      <rPr>
        <sz val="16"/>
        <color theme="1"/>
        <rFont val="Calibri"/>
        <family val="2"/>
        <scheme val="minor"/>
      </rPr>
      <t>Total number of registered projects from 3rd party ideas</t>
    </r>
  </si>
  <si>
    <t>Project Partners</t>
  </si>
  <si>
    <t>Results &amp; Outcomes</t>
  </si>
  <si>
    <r>
      <rPr>
        <b/>
        <u/>
        <sz val="16"/>
        <color theme="1"/>
        <rFont val="Calibri"/>
        <family val="2"/>
        <scheme val="minor"/>
      </rPr>
      <t>XYZ</t>
    </r>
    <r>
      <rPr>
        <sz val="16"/>
        <color theme="1"/>
        <rFont val="Calibri"/>
        <family val="2"/>
        <scheme val="minor"/>
      </rPr>
      <t xml:space="preserve">
Ideas approved at big idea stage</t>
    </r>
  </si>
  <si>
    <r>
      <rPr>
        <b/>
        <u/>
        <sz val="16"/>
        <color theme="1"/>
        <rFont val="Calibri"/>
        <family val="2"/>
        <scheme val="minor"/>
      </rPr>
      <t>428</t>
    </r>
    <r>
      <rPr>
        <sz val="16"/>
        <color theme="1"/>
        <rFont val="Calibri"/>
        <family val="2"/>
        <scheme val="minor"/>
      </rPr>
      <t xml:space="preserve">
Big ideas being developed into projects</t>
    </r>
  </si>
  <si>
    <r>
      <rPr>
        <b/>
        <u/>
        <sz val="16"/>
        <color theme="1"/>
        <rFont val="Calibri"/>
        <family val="2"/>
        <scheme val="minor"/>
      </rPr>
      <t>156 days</t>
    </r>
    <r>
      <rPr>
        <sz val="16"/>
        <color theme="1"/>
        <rFont val="Calibri"/>
        <family val="2"/>
        <scheme val="minor"/>
      </rPr>
      <t xml:space="preserve">
Average length of time from idea submission to initial decision</t>
    </r>
  </si>
  <si>
    <r>
      <rPr>
        <b/>
        <sz val="22"/>
        <color theme="4"/>
        <rFont val="Arial"/>
        <family val="2"/>
      </rPr>
      <t>Ideas Log</t>
    </r>
    <r>
      <rPr>
        <b/>
        <sz val="20"/>
        <color theme="4"/>
        <rFont val="Arial"/>
        <family val="2"/>
      </rPr>
      <t xml:space="preserve">
</t>
    </r>
    <r>
      <rPr>
        <b/>
        <i/>
        <sz val="14"/>
        <color theme="4"/>
        <rFont val="Arial"/>
        <family val="2"/>
      </rPr>
      <t>Please refer to the 'Defintions' tab for full descriptions of column headers</t>
    </r>
  </si>
  <si>
    <t>Idea capture - Financial Year</t>
  </si>
  <si>
    <t>Date of idea capture</t>
  </si>
  <si>
    <t>Idea name</t>
  </si>
  <si>
    <t>Idea origin (internal/external)</t>
  </si>
  <si>
    <t>Funding opportunity progressed</t>
  </si>
  <si>
    <t>Time taken to make decision</t>
  </si>
  <si>
    <t>Guidance notes - DO NOT DELETE</t>
  </si>
  <si>
    <t>Internal</t>
  </si>
  <si>
    <r>
      <t xml:space="preserve">Project Log
</t>
    </r>
    <r>
      <rPr>
        <b/>
        <i/>
        <sz val="12"/>
        <color theme="4"/>
        <rFont val="Arial"/>
        <family val="2"/>
      </rPr>
      <t>Please refer to the 'Defintions' tab for full descriptions of column headers</t>
    </r>
  </si>
  <si>
    <t>Project start</t>
  </si>
  <si>
    <t>Primary project precursor</t>
  </si>
  <si>
    <t>Innovation projects are aligned with strategy</t>
  </si>
  <si>
    <t>Project Funding</t>
  </si>
  <si>
    <t>Project end</t>
  </si>
  <si>
    <t>Year started</t>
  </si>
  <si>
    <t>Funding type</t>
  </si>
  <si>
    <t>Project reference Number</t>
  </si>
  <si>
    <t>Project name</t>
  </si>
  <si>
    <t>Previous Project Reference Number (if applicable)</t>
  </si>
  <si>
    <t>Expected end date</t>
  </si>
  <si>
    <t>Project type</t>
  </si>
  <si>
    <t>TRL at project start</t>
  </si>
  <si>
    <t>Forecast project cost (Total) (as per PEA)</t>
  </si>
  <si>
    <t>LNO Funding</t>
  </si>
  <si>
    <t>Explainer for the Financial Forecast Benefits (Project Start)</t>
  </si>
  <si>
    <t>Emissions Savings/ Environmental Impact Benefits (Project Start) (CO2e/t)</t>
  </si>
  <si>
    <t>Explainer for the Emissions Savings/Environmental Impact (Project Start)</t>
  </si>
  <si>
    <t>Knowledge Benefits (Project Start)</t>
  </si>
  <si>
    <t>Other Benefits (Project Start)</t>
  </si>
  <si>
    <t>Project recommended next steps</t>
  </si>
  <si>
    <t>Failed fast?</t>
  </si>
  <si>
    <t>TRL at project end</t>
  </si>
  <si>
    <t xml:space="preserve">ERM COLUMN TO TRACK IN PROGRESS PROJECTS </t>
  </si>
  <si>
    <t>Only include projects for the year to be reported on! Please complete all fields</t>
  </si>
  <si>
    <r>
      <t xml:space="preserve">BAU log
</t>
    </r>
    <r>
      <rPr>
        <b/>
        <i/>
        <sz val="12"/>
        <color theme="4"/>
        <rFont val="Arial"/>
        <family val="2"/>
      </rPr>
      <t>Please refer to the 'Defintions' tab for full descriptions of column headers</t>
    </r>
  </si>
  <si>
    <t>Actual number of deployments of the solution 
(years are year of price control)</t>
  </si>
  <si>
    <t>Primary solution precursor</t>
  </si>
  <si>
    <t>Date of solution rollout</t>
  </si>
  <si>
    <t>Fast Follow from other Network?</t>
  </si>
  <si>
    <t>Unit of deployment per solution</t>
  </si>
  <si>
    <t>Forecast CBA net benefit per unit of deployment</t>
  </si>
  <si>
    <t>Average annual net benefit per unit of deployment</t>
  </si>
  <si>
    <t>Forecast number of deployments of the solution</t>
  </si>
  <si>
    <t>Knowledge benefits realised</t>
  </si>
  <si>
    <t>Year 1</t>
  </si>
  <si>
    <t>Year 2</t>
  </si>
  <si>
    <t>Year 3</t>
  </si>
  <si>
    <t>Year 4</t>
  </si>
  <si>
    <t>Year 5</t>
  </si>
  <si>
    <t>E</t>
  </si>
  <si>
    <t>F</t>
  </si>
  <si>
    <t>G</t>
  </si>
  <si>
    <t>H</t>
  </si>
  <si>
    <t>I</t>
  </si>
  <si>
    <t>J</t>
  </si>
  <si>
    <t>K</t>
  </si>
  <si>
    <t>L</t>
  </si>
  <si>
    <r>
      <rPr>
        <b/>
        <i/>
        <sz val="11"/>
        <color theme="1"/>
        <rFont val="Arial"/>
        <family val="2"/>
      </rPr>
      <t>(Newly added &amp; approved by Ofgem - 2023)</t>
    </r>
    <r>
      <rPr>
        <sz val="11"/>
        <color theme="1"/>
        <rFont val="Arial"/>
        <family val="2"/>
      </rPr>
      <t xml:space="preserve"> Original benefit estimate (£)</t>
    </r>
  </si>
  <si>
    <t>M</t>
  </si>
  <si>
    <r>
      <rPr>
        <b/>
        <i/>
        <sz val="11"/>
        <color theme="1"/>
        <rFont val="Arial"/>
        <family val="2"/>
      </rPr>
      <t xml:space="preserve">(Newly added &amp; approved by Ofgem - 2023) </t>
    </r>
    <r>
      <rPr>
        <sz val="11"/>
        <color theme="1"/>
        <rFont val="Arial"/>
        <family val="2"/>
      </rPr>
      <t>Latest benefit estimate (£)</t>
    </r>
  </si>
  <si>
    <t>N</t>
  </si>
  <si>
    <r>
      <rPr>
        <b/>
        <i/>
        <sz val="11"/>
        <color theme="1"/>
        <rFont val="Arial"/>
        <family val="2"/>
      </rPr>
      <t>(Newly added &amp; approved by Ofgem - 2023)</t>
    </r>
    <r>
      <rPr>
        <sz val="11"/>
        <color theme="1"/>
        <rFont val="Arial"/>
        <family val="2"/>
      </rPr>
      <t xml:space="preserve"> Benefit realised to date (£)</t>
    </r>
  </si>
  <si>
    <t>O</t>
  </si>
  <si>
    <r>
      <rPr>
        <b/>
        <i/>
        <sz val="11"/>
        <color theme="1"/>
        <rFont val="Arial"/>
        <family val="2"/>
      </rPr>
      <t xml:space="preserve">(Newly added &amp; approved by Ofgem - 2023) </t>
    </r>
    <r>
      <rPr>
        <sz val="11"/>
        <color theme="1"/>
        <rFont val="Arial"/>
        <family val="2"/>
      </rPr>
      <t>Timeframe used to estimate benefit (years)</t>
    </r>
  </si>
  <si>
    <t>P</t>
  </si>
  <si>
    <r>
      <rPr>
        <b/>
        <i/>
        <sz val="11"/>
        <color theme="1"/>
        <rFont val="Arial"/>
        <family val="2"/>
      </rPr>
      <t>(Newly added &amp; approved by Ofgem - 2023)</t>
    </r>
    <r>
      <rPr>
        <sz val="11"/>
        <color theme="1"/>
        <rFont val="Arial"/>
        <family val="2"/>
      </rPr>
      <t xml:space="preserve"> Comments</t>
    </r>
  </si>
  <si>
    <t>Q</t>
  </si>
  <si>
    <r>
      <rPr>
        <b/>
        <i/>
        <sz val="11"/>
        <color theme="1"/>
        <rFont val="Arial"/>
        <family val="2"/>
      </rPr>
      <t xml:space="preserve">(Newly added &amp; approved by Ofgem - 2023) </t>
    </r>
    <r>
      <rPr>
        <sz val="11"/>
        <color theme="1"/>
        <rFont val="Arial"/>
        <family val="2"/>
      </rPr>
      <t>Environmental benefits realised</t>
    </r>
  </si>
  <si>
    <t>R</t>
  </si>
  <si>
    <r>
      <rPr>
        <b/>
        <i/>
        <sz val="11"/>
        <color theme="1"/>
        <rFont val="Arial"/>
        <family val="2"/>
      </rPr>
      <t>(Newly added &amp; approved by Ofgem - 2023)</t>
    </r>
    <r>
      <rPr>
        <i/>
        <sz val="11"/>
        <color theme="1"/>
        <rFont val="Arial"/>
        <family val="2"/>
      </rPr>
      <t xml:space="preserve"> </t>
    </r>
    <r>
      <rPr>
        <sz val="11"/>
        <color theme="1"/>
        <rFont val="Arial"/>
        <family val="2"/>
      </rPr>
      <t>Knowledge benefits realised</t>
    </r>
  </si>
  <si>
    <t>S</t>
  </si>
  <si>
    <r>
      <rPr>
        <b/>
        <i/>
        <sz val="11"/>
        <color theme="1"/>
        <rFont val="Arial"/>
        <family val="2"/>
      </rPr>
      <t>(Newly added &amp; approved by Ofgem - 2023)</t>
    </r>
    <r>
      <rPr>
        <sz val="11"/>
        <color theme="1"/>
        <rFont val="Arial"/>
        <family val="2"/>
      </rPr>
      <t xml:space="preserve"> Other benefits realised</t>
    </r>
  </si>
  <si>
    <t>T</t>
  </si>
  <si>
    <t>Actual number of deployments of the solution (years are year of price control) Year 1</t>
  </si>
  <si>
    <t>U</t>
  </si>
  <si>
    <t>Actual number of deployments of the solution (years are year of price control) Year 2</t>
  </si>
  <si>
    <t>V</t>
  </si>
  <si>
    <t>Actual number of deployments of the solution (years are year of price control) Year 3</t>
  </si>
  <si>
    <t>W</t>
  </si>
  <si>
    <t>Actual number of deployments of the solution (years are year of price control) Year 4</t>
  </si>
  <si>
    <t>X</t>
  </si>
  <si>
    <t>Actual number of deployments of the solution (years are year of price control) Year 5</t>
  </si>
  <si>
    <t>Primary</t>
  </si>
  <si>
    <t>Secondary</t>
  </si>
  <si>
    <t>Primary theme</t>
  </si>
  <si>
    <t>Secondary theme</t>
  </si>
  <si>
    <t>Forecast project cost (Total)</t>
  </si>
  <si>
    <t>Number of projects</t>
  </si>
  <si>
    <t>Total Forecasted spend</t>
  </si>
  <si>
    <t>TRL 2</t>
  </si>
  <si>
    <t>TRL 3</t>
  </si>
  <si>
    <t>TRL 4</t>
  </si>
  <si>
    <t>TRL 5</t>
  </si>
  <si>
    <t>TRL 6</t>
  </si>
  <si>
    <t>TRL 7</t>
  </si>
  <si>
    <t>TRL 8</t>
  </si>
  <si>
    <r>
      <t xml:space="preserve">Project Supporters </t>
    </r>
    <r>
      <rPr>
        <sz val="20"/>
        <color theme="4"/>
        <rFont val="Arial"/>
        <family val="2"/>
      </rPr>
      <t>(at portfolio level - no double counting)</t>
    </r>
  </si>
  <si>
    <t>Do not delete</t>
  </si>
  <si>
    <t>Count of Academia</t>
  </si>
  <si>
    <t>Count of GB Networks</t>
  </si>
  <si>
    <t>Count of Non-GB Networks</t>
  </si>
  <si>
    <t>Count of Private sector (small)</t>
  </si>
  <si>
    <t>Count of Private sector (large)</t>
  </si>
  <si>
    <t>Count of Private sector (medium)</t>
  </si>
  <si>
    <t>Count of Public sector</t>
  </si>
  <si>
    <t>Count of Non-profit</t>
  </si>
  <si>
    <t>Newcastle University</t>
  </si>
  <si>
    <t>Scottish Power UK plc</t>
  </si>
  <si>
    <t>APA</t>
  </si>
  <si>
    <t>Pale Blue Dot</t>
  </si>
  <si>
    <t>Lagoni Engineering ltd</t>
  </si>
  <si>
    <t>Fraser Nash Consultancy ltd</t>
  </si>
  <si>
    <t>Ofgem</t>
  </si>
  <si>
    <t>H2GAR</t>
  </si>
  <si>
    <t>National Engineering Laboratory</t>
  </si>
  <si>
    <t>SSE Renewables</t>
  </si>
  <si>
    <t>SNAM</t>
  </si>
  <si>
    <t>Cornwall Insight ltd</t>
  </si>
  <si>
    <t>Diageo Scotland Limited</t>
  </si>
  <si>
    <t>Rosen (UK) ltd</t>
  </si>
  <si>
    <t>BEIS</t>
  </si>
  <si>
    <t>GERG</t>
  </si>
  <si>
    <t>University of Edinburgh</t>
  </si>
  <si>
    <t>GTC Infrastructure</t>
  </si>
  <si>
    <t>Hydrenor</t>
  </si>
  <si>
    <t>Element Energy</t>
  </si>
  <si>
    <t>Costain Oil, Gas &amp; Process ltd</t>
  </si>
  <si>
    <t>Fife Council</t>
  </si>
  <si>
    <t>University of Strathclyde</t>
  </si>
  <si>
    <t>Northern Gas Networks</t>
  </si>
  <si>
    <t>Gen2 Energy AS</t>
  </si>
  <si>
    <t>Shearwater Wind Limited</t>
  </si>
  <si>
    <t>RPS Environmental Management Limited</t>
  </si>
  <si>
    <t xml:space="preserve">University of Southampton </t>
  </si>
  <si>
    <t>Simply Blue Energy</t>
  </si>
  <si>
    <t>Baxi Heating UK Limited</t>
  </si>
  <si>
    <t>Wood Group UK ltd</t>
  </si>
  <si>
    <t>Wales and West</t>
  </si>
  <si>
    <t>ORE Catapult Development Services Ltd</t>
  </si>
  <si>
    <t>PASSIVSYSTEMS LIMITED</t>
  </si>
  <si>
    <t>Shell U.K. Limited</t>
  </si>
  <si>
    <t>National Grid Gas Transmission</t>
  </si>
  <si>
    <t>GREEN INVESTMENT GROUP LIMITED</t>
  </si>
  <si>
    <t>CARLTON POWER LIMITED</t>
  </si>
  <si>
    <t>GL Industrial Services UK Ltd</t>
  </si>
  <si>
    <t>RWE Generation UK plc</t>
  </si>
  <si>
    <t>Mitsui O.S.K. Lines, Ltd.</t>
  </si>
  <si>
    <t>INEOS (Petroineos)</t>
  </si>
  <si>
    <t>ITM Power</t>
  </si>
  <si>
    <t xml:space="preserve">Mainstream Power </t>
  </si>
  <si>
    <t>ESSO PETROLEUM COMPANY, LIMITED</t>
  </si>
  <si>
    <t>WPD</t>
  </si>
  <si>
    <t>High Voltage Partial Discharge Ltd</t>
  </si>
  <si>
    <t>SUISO LIMITED</t>
  </si>
  <si>
    <t>WSP UK LIMITED</t>
  </si>
  <si>
    <t>ERM</t>
  </si>
  <si>
    <t>KIWA</t>
  </si>
  <si>
    <t>NPG</t>
  </si>
  <si>
    <t>Metersit SRL</t>
  </si>
  <si>
    <t>Ove Arup &amp; Patners Ltd</t>
  </si>
  <si>
    <t>UKPN</t>
  </si>
  <si>
    <t>Continuum Industries ltd</t>
  </si>
  <si>
    <t>ESO</t>
  </si>
  <si>
    <t>EMEC</t>
  </si>
  <si>
    <t>ISLAND GAS LIMITED</t>
  </si>
  <si>
    <t>3M Company</t>
  </si>
  <si>
    <t>Notes</t>
  </si>
  <si>
    <t>ENW</t>
  </si>
  <si>
    <t>Electric Power Research Institute</t>
  </si>
  <si>
    <t>Add project supporters by type</t>
  </si>
  <si>
    <t>2022/23 submission highlighted green</t>
  </si>
  <si>
    <t>M&amp;I Materials</t>
  </si>
  <si>
    <t xml:space="preserve">There are clear discrepancies in the way the networks have completed the data tables. This is partially connected to improvements that must be made to process, governance, methodlogies, IMF content and managed expectations. </t>
  </si>
  <si>
    <t xml:space="preserve">These improvements will form part of a large project to be kicked off in October 2023. </t>
  </si>
  <si>
    <t xml:space="preserve">For this year's annual innovation summary report, there are certain IMF fields that we believe must be complete by all networks to provide an accurate representation of our headline innovation activities. </t>
  </si>
  <si>
    <t>The matrix below sets out each network's current data compliance against these key fields.</t>
  </si>
  <si>
    <t>Complete</t>
  </si>
  <si>
    <t>Incomplete</t>
  </si>
  <si>
    <t>Should be filled in 'project developed'</t>
  </si>
  <si>
    <t>Should be filled in if not 'in review'</t>
  </si>
  <si>
    <t>IDEA LOG</t>
  </si>
  <si>
    <t>Column A - Financial Year</t>
  </si>
  <si>
    <t>Column B - Network</t>
  </si>
  <si>
    <t>Column C - Date of idea capture</t>
  </si>
  <si>
    <t>Column D - Idea Name</t>
  </si>
  <si>
    <t>Column E - Idea Origin</t>
  </si>
  <si>
    <t>Column F - Idea taken forward</t>
  </si>
  <si>
    <t>Column G - Funding opportunity progressed</t>
  </si>
  <si>
    <t>Column H - Date when decision taken</t>
  </si>
  <si>
    <t>Contacted?</t>
  </si>
  <si>
    <t>Reponse?</t>
  </si>
  <si>
    <t>Meeting booked?</t>
  </si>
  <si>
    <t>Changes received</t>
  </si>
  <si>
    <t>Changes Incorporated</t>
  </si>
  <si>
    <t>NGT</t>
  </si>
  <si>
    <t>SPENT</t>
  </si>
  <si>
    <t>SSENT</t>
  </si>
  <si>
    <t>WWU</t>
  </si>
  <si>
    <t>Networks simply not able to provide data for columns R and S in a lot of cases</t>
  </si>
  <si>
    <t>re-check - nice to have</t>
  </si>
  <si>
    <t>PROJECT LOG</t>
  </si>
  <si>
    <t>Column A - Year Started</t>
  </si>
  <si>
    <t>Column C - Collaborative</t>
  </si>
  <si>
    <t>Column D - Funding Type</t>
  </si>
  <si>
    <t>Column E - Project Reference Number</t>
  </si>
  <si>
    <t>Column F - Project Name</t>
  </si>
  <si>
    <t>Column H - Start Date</t>
  </si>
  <si>
    <t>Column I - Expected End date</t>
  </si>
  <si>
    <t>Column J - Project Type</t>
  </si>
  <si>
    <t>Column K - Primary Strategy theme</t>
  </si>
  <si>
    <t>Column L - Secondary Strategy Theme</t>
  </si>
  <si>
    <t>Column M - TRL at start</t>
  </si>
  <si>
    <t>Column N - Forecast project cost</t>
  </si>
  <si>
    <t>Column O - 3rd party funding contribution</t>
  </si>
  <si>
    <t>Column P - Ofgem Funding</t>
  </si>
  <si>
    <t>Column Q - LNO Funding</t>
  </si>
  <si>
    <t>Column R - Financial benefit types</t>
  </si>
  <si>
    <t>Column S - Financial forecast benefits</t>
  </si>
  <si>
    <t>Column Y - Project End date</t>
  </si>
  <si>
    <t>Column AC - Total project cost, final PEA value</t>
  </si>
  <si>
    <t>Column AD - TRL at project end</t>
  </si>
  <si>
    <t>`</t>
  </si>
  <si>
    <t xml:space="preserve">Also re-run project supporters and partners exercise </t>
  </si>
  <si>
    <r>
      <t xml:space="preserve">Project Partners </t>
    </r>
    <r>
      <rPr>
        <sz val="20"/>
        <color theme="4"/>
        <rFont val="Arial"/>
        <family val="2"/>
      </rPr>
      <t>(at portfolio level - no double counting)</t>
    </r>
  </si>
  <si>
    <t>DO NOT DELETE</t>
  </si>
  <si>
    <t>Loughborough University</t>
  </si>
  <si>
    <t>EDF</t>
  </si>
  <si>
    <t>Dave Lander</t>
  </si>
  <si>
    <t>Capula Ltd</t>
  </si>
  <si>
    <t>DNV</t>
  </si>
  <si>
    <t>National Renewable Energy Laboratory (NREL)</t>
  </si>
  <si>
    <t>Pipeline Research Council International (PRCI)</t>
  </si>
  <si>
    <t>Cranfield University</t>
  </si>
  <si>
    <t>Statnett</t>
  </si>
  <si>
    <t>ALH</t>
  </si>
  <si>
    <t>AFRY</t>
  </si>
  <si>
    <t>Transport for the North</t>
  </si>
  <si>
    <t>European Pipeline Research Group (EPRG)</t>
  </si>
  <si>
    <t>Durham University</t>
  </si>
  <si>
    <t>Wales &amp; West Utilities</t>
  </si>
  <si>
    <t>Statkraft AS</t>
  </si>
  <si>
    <t>Britain Thinks</t>
  </si>
  <si>
    <t>Amazon Web Services</t>
  </si>
  <si>
    <t xml:space="preserve">Offshore Energy Catapult </t>
  </si>
  <si>
    <t>Institution of Gas Engineers and Managers (IGEM)</t>
  </si>
  <si>
    <t>Imperial College</t>
  </si>
  <si>
    <t>Elvia AS</t>
  </si>
  <si>
    <t>CNG Services</t>
  </si>
  <si>
    <t>Arup</t>
  </si>
  <si>
    <t>North East Local Enterprise Partnership</t>
  </si>
  <si>
    <t>National Physical Laboratory</t>
  </si>
  <si>
    <t>Cardiff University</t>
  </si>
  <si>
    <t>National Grid Electricity Transmission</t>
  </si>
  <si>
    <t>GNI</t>
  </si>
  <si>
    <t>Continuum Industries</t>
  </si>
  <si>
    <t>Energy Systems Catapult</t>
  </si>
  <si>
    <t>Centrica Plc</t>
  </si>
  <si>
    <t>Met Office</t>
  </si>
  <si>
    <t>Centre For Modelling and Simulation</t>
  </si>
  <si>
    <t>Sheffield University</t>
  </si>
  <si>
    <t>Electricity System Operator</t>
  </si>
  <si>
    <t>Cullum Detuners Ltd</t>
  </si>
  <si>
    <t>Costain</t>
  </si>
  <si>
    <t>European Space Agency</t>
  </si>
  <si>
    <t>Edinburgh University</t>
  </si>
  <si>
    <t>SSEN Transmission</t>
  </si>
  <si>
    <t>Defproc</t>
  </si>
  <si>
    <t>Fraser Nash</t>
  </si>
  <si>
    <t>Costain Oil &amp; Gas</t>
  </si>
  <si>
    <t>Open Climate Fix</t>
  </si>
  <si>
    <t>Strathclyde University</t>
  </si>
  <si>
    <t>National Grid Metering</t>
  </si>
  <si>
    <t>Delta-EE</t>
  </si>
  <si>
    <t>ICS Consulting</t>
  </si>
  <si>
    <t>Southampton University</t>
  </si>
  <si>
    <t>Des19ncor Ltd</t>
  </si>
  <si>
    <t>Kolektor Etra</t>
  </si>
  <si>
    <t>EIC</t>
  </si>
  <si>
    <t>Brunel University</t>
  </si>
  <si>
    <t>Western Power Distribution</t>
  </si>
  <si>
    <t>Dscience Ltd (trading as KeenAI)</t>
  </si>
  <si>
    <t>Frazer Nash</t>
  </si>
  <si>
    <t>Electric Power Research Institute (EPRI)</t>
  </si>
  <si>
    <t>The University Of Birmingham</t>
  </si>
  <si>
    <t>SSEN Distribution</t>
  </si>
  <si>
    <t>Easee</t>
  </si>
  <si>
    <t>Manitoba Hydro International Ltd</t>
  </si>
  <si>
    <t>Zero Waste Scotland</t>
  </si>
  <si>
    <t>University of Manchester</t>
  </si>
  <si>
    <t>Egnida</t>
  </si>
  <si>
    <t>NEA</t>
  </si>
  <si>
    <t>Google X</t>
  </si>
  <si>
    <t>BEAMA</t>
  </si>
  <si>
    <t>Add project partner by type</t>
  </si>
  <si>
    <t>Norwegian University of Science and Technology</t>
  </si>
  <si>
    <t>Element 2 Ltd</t>
  </si>
  <si>
    <t>Octopus Energy</t>
  </si>
  <si>
    <t>Guidehouse</t>
  </si>
  <si>
    <t>Renewable UK</t>
  </si>
  <si>
    <t>KTH Royal Institute of Technology</t>
  </si>
  <si>
    <t>Hive Composites Ltd</t>
  </si>
  <si>
    <t>Ohme Tecnology</t>
  </si>
  <si>
    <t>IBM</t>
  </si>
  <si>
    <t>Liverpool University</t>
  </si>
  <si>
    <t>Element Energy Ltd</t>
  </si>
  <si>
    <t>Warwick University</t>
  </si>
  <si>
    <t xml:space="preserve">Energy Systems Catapult </t>
  </si>
  <si>
    <t>Radius</t>
  </si>
  <si>
    <t>Jaguar Land Rover</t>
  </si>
  <si>
    <t>University of Exeter</t>
  </si>
  <si>
    <t>Energy Utility Skills</t>
  </si>
  <si>
    <t>Raduis System</t>
  </si>
  <si>
    <t>IGEM</t>
  </si>
  <si>
    <t>Frontier Economics</t>
  </si>
  <si>
    <t>Warwick Manufacturing Group</t>
  </si>
  <si>
    <t>Mott MacDonald</t>
  </si>
  <si>
    <t>FYLD Ltd</t>
  </si>
  <si>
    <t>Weidmann Electrical Technology AG</t>
  </si>
  <si>
    <t>Passiv UK</t>
  </si>
  <si>
    <t>Northumbria University</t>
  </si>
  <si>
    <t>Halfwave</t>
  </si>
  <si>
    <t>The Welding Institute Ltd (TWI)</t>
  </si>
  <si>
    <t>Rolls-Royce Plc</t>
  </si>
  <si>
    <t>Dundee University</t>
  </si>
  <si>
    <t>HP1T</t>
  </si>
  <si>
    <t>CAPULA LIMITED</t>
  </si>
  <si>
    <t>HyET Hydrogen BV</t>
  </si>
  <si>
    <t>Herotech</t>
  </si>
  <si>
    <t>Icebreaker One</t>
  </si>
  <si>
    <t>Smartwires</t>
  </si>
  <si>
    <t>Savanta</t>
  </si>
  <si>
    <t>Siemens Energy</t>
  </si>
  <si>
    <t>ITouch Reporting Systems Ltd</t>
  </si>
  <si>
    <t>Chaucer/BIP</t>
  </si>
  <si>
    <t>Urenco Ltd</t>
  </si>
  <si>
    <t>Sweco UK</t>
  </si>
  <si>
    <t>Levidian</t>
  </si>
  <si>
    <t>Carbon Trust</t>
  </si>
  <si>
    <t>WSP UK Limited</t>
  </si>
  <si>
    <t>Xoserve</t>
  </si>
  <si>
    <t>Premtech Ltd</t>
  </si>
  <si>
    <t>Progressive Energy</t>
  </si>
  <si>
    <t>Digital Catapult</t>
  </si>
  <si>
    <t>Project Environmental Solutions (PESL) Ltd</t>
  </si>
  <si>
    <t>Ravmac Ltd</t>
  </si>
  <si>
    <t>Palantir Technologies</t>
  </si>
  <si>
    <t>ROSEN (UK) Ltd</t>
  </si>
  <si>
    <t>NG Ventures</t>
  </si>
  <si>
    <t>SBLC Consulting</t>
  </si>
  <si>
    <t>Sirio</t>
  </si>
  <si>
    <t>Spottitt Ltd</t>
  </si>
  <si>
    <t>Steer Energy</t>
  </si>
  <si>
    <t>Synovate Ltd</t>
  </si>
  <si>
    <t>Syntheotech</t>
  </si>
  <si>
    <t>Ultima Forma</t>
  </si>
  <si>
    <t>Utonomy Ltd</t>
  </si>
  <si>
    <t>Aurora Energy</t>
  </si>
  <si>
    <t>I C Consultants Ltd</t>
  </si>
  <si>
    <t>Previsico</t>
  </si>
  <si>
    <t>sees.ai</t>
  </si>
  <si>
    <t>Sygensys</t>
  </si>
  <si>
    <t>The Smith Insitute</t>
  </si>
  <si>
    <t>Therma Mech Ltd</t>
  </si>
  <si>
    <t>UK Grid Solutions Ltd</t>
  </si>
  <si>
    <t>Energyline Science and Technology Ltd.</t>
  </si>
  <si>
    <t>Nortech Management Ltd</t>
  </si>
  <si>
    <t>RED Marine Engineering Ltd</t>
  </si>
  <si>
    <t>Oxford Gas Projects</t>
  </si>
  <si>
    <t>Haydale</t>
  </si>
  <si>
    <t>Gemserv</t>
  </si>
  <si>
    <t>DJS Surveyors</t>
  </si>
  <si>
    <t>Whitespace Strategy</t>
  </si>
  <si>
    <t>EA Technology</t>
  </si>
  <si>
    <t>Aerospace Technical Services (ATS)</t>
  </si>
  <si>
    <t>Carents Room</t>
  </si>
  <si>
    <t>Renda Systems</t>
  </si>
  <si>
    <t>Nuron</t>
  </si>
  <si>
    <t>Synhotech</t>
  </si>
  <si>
    <t>EY Agility Works</t>
  </si>
  <si>
    <t>Pipeline Integrity Engineers</t>
  </si>
  <si>
    <t>Analysys Mason</t>
  </si>
  <si>
    <t>Affotek</t>
  </si>
  <si>
    <t>Elimpus Ltd</t>
  </si>
  <si>
    <t>Nertia</t>
  </si>
  <si>
    <t>PLPC</t>
  </si>
  <si>
    <t>Norpower Ltd</t>
  </si>
  <si>
    <t>Schneider</t>
  </si>
  <si>
    <t>Rawater</t>
  </si>
  <si>
    <t>SuperGrid Institute</t>
  </si>
  <si>
    <t>Smith Institute</t>
  </si>
  <si>
    <t>Centre for Energy Equality</t>
  </si>
  <si>
    <t>deltaflare</t>
  </si>
  <si>
    <t>Vital Energy</t>
  </si>
  <si>
    <t>PNDC</t>
  </si>
  <si>
    <t>FY22</t>
  </si>
  <si>
    <t>TRL number</t>
  </si>
  <si>
    <t>Cost percentage</t>
  </si>
  <si>
    <t>Project number percentage</t>
  </si>
  <si>
    <t>FY23</t>
  </si>
  <si>
    <t>Project</t>
  </si>
  <si>
    <t>Date closed</t>
  </si>
  <si>
    <t>TRL at End</t>
  </si>
  <si>
    <t xml:space="preserve">Date rolled out </t>
  </si>
  <si>
    <t>Difference</t>
  </si>
  <si>
    <t xml:space="preserve">Leak Sealing Repair - Small Ball Pipe Work (SBPW) only
</t>
  </si>
  <si>
    <t>Consumer Vulnerability Impact Assessment Tool</t>
  </si>
  <si>
    <t>Tools of Engagement Phase 2</t>
  </si>
  <si>
    <t>Decarbonisation of Heat – Integrated Market Study</t>
  </si>
  <si>
    <t>Resilient Electric Vehicle charging (REV)</t>
  </si>
  <si>
    <t>The Role for Hydrogen as an Electricity System Asset</t>
  </si>
  <si>
    <t>Peak Demand Forecasting</t>
  </si>
  <si>
    <t>31/11/2022</t>
  </si>
  <si>
    <t>Idea origin</t>
  </si>
  <si>
    <t>Project origin</t>
  </si>
  <si>
    <t>Ofgem funded?</t>
  </si>
  <si>
    <t>Ofgem funded project types</t>
  </si>
  <si>
    <t>Non-Ofgem funded project types</t>
  </si>
  <si>
    <t>Innovation strategy themes</t>
  </si>
  <si>
    <t>Stakeholder values</t>
  </si>
  <si>
    <t>Project proposed next steps</t>
  </si>
  <si>
    <t>Column1</t>
  </si>
  <si>
    <t>Idea</t>
  </si>
  <si>
    <t>Regulatory Innovation funded</t>
  </si>
  <si>
    <t>Research</t>
  </si>
  <si>
    <t>Primary benefit</t>
  </si>
  <si>
    <t>Leads to another project</t>
  </si>
  <si>
    <t>Yes - Follow on project</t>
  </si>
  <si>
    <t>Asset based assessment</t>
  </si>
  <si>
    <t>External</t>
  </si>
  <si>
    <t>Previous project</t>
  </si>
  <si>
    <t>Non-regulatory Innovation funded</t>
  </si>
  <si>
    <t>Development</t>
  </si>
  <si>
    <t>Secondary benefit</t>
  </si>
  <si>
    <t>Move to BAU</t>
  </si>
  <si>
    <t>Yes - Technology not ready</t>
  </si>
  <si>
    <t>Operational improvements assessment</t>
  </si>
  <si>
    <t>Demonstration</t>
  </si>
  <si>
    <t>No action (positive outcome/lessons learnt)</t>
  </si>
  <si>
    <t>Yes - Bookshelf</t>
  </si>
  <si>
    <t>Deployment ready solutions</t>
  </si>
  <si>
    <t>No action (negative project CBA)</t>
  </si>
  <si>
    <t>No</t>
  </si>
  <si>
    <t>Research &amp; engagement informing strategy</t>
  </si>
  <si>
    <t>No action (other reason for failure)</t>
  </si>
  <si>
    <t>Idea taken forwards</t>
  </si>
  <si>
    <t>Industry standardisation</t>
  </si>
  <si>
    <t>Not progressed</t>
  </si>
  <si>
    <t>Yes</t>
  </si>
  <si>
    <t>In review</t>
  </si>
  <si>
    <t>Project developed</t>
  </si>
  <si>
    <t>On Hold</t>
  </si>
  <si>
    <t>Strategy Area</t>
  </si>
  <si>
    <t>SIF</t>
  </si>
  <si>
    <t>CAPEX "Asset base assessment"</t>
  </si>
  <si>
    <t>NIA</t>
  </si>
  <si>
    <t>OPEX "Operational improvement assessment"</t>
  </si>
  <si>
    <t>NIC</t>
  </si>
  <si>
    <t>Self-funded</t>
  </si>
  <si>
    <t>BAU</t>
  </si>
  <si>
    <t>UIOLI</t>
  </si>
  <si>
    <t>ReOpener</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</si>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</sst>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quot;£&quot;#,##0.00"/>
    <numFmt numFmtId="165" formatCode="dd/mm/yyyy;@"/>
    <numFmt numFmtId="166" formatCode="_-* #,##0_-;\-* #,##0_-;_-* &quot;-&quot;??_-;_-@_-"/>
    <numFmt numFmtId="167" formatCode="_-[$£-809]* #,##0.00_-;\-[$£-809]* #,##0.00_-;_-[$£-809]* &quot;-&quot;??_-;_-@_-"/>
  </numFmts>
  <fonts count="77" x14ac:knownFonts="1">
    <font>
      <sz val="11"/>
      <color theme="1"/>
      <name val="Calibri"/>
      <family val="2"/>
      <scheme val="minor"/>
    </font>
    <font>
      <sz val="11"/>
      <color theme="1"/>
      <name val="Arial"/>
      <family val="2"/>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sz val="8"/>
      <color rgb="FF5E6A71"/>
      <name val="Calibri"/>
      <family val="2"/>
      <scheme val="minor"/>
    </font>
    <font>
      <sz val="10"/>
      <name val="Arial"/>
      <family val="2"/>
    </font>
    <font>
      <sz val="11"/>
      <color indexed="8"/>
      <name val="Calibri"/>
      <family val="2"/>
    </font>
    <font>
      <sz val="10"/>
      <color theme="1"/>
      <name val="Verdana"/>
      <family val="2"/>
    </font>
    <font>
      <sz val="18"/>
      <color theme="1"/>
      <name val="Calibri"/>
      <family val="2"/>
      <scheme val="minor"/>
    </font>
    <font>
      <sz val="11"/>
      <color rgb="FF9C0006"/>
      <name val="Calibri"/>
      <family val="2"/>
      <scheme val="minor"/>
    </font>
    <font>
      <sz val="11"/>
      <color rgb="FF006100"/>
      <name val="Calibri"/>
      <family val="2"/>
      <scheme val="minor"/>
    </font>
    <font>
      <b/>
      <sz val="11"/>
      <name val="Calibri"/>
      <family val="2"/>
      <scheme val="minor"/>
    </font>
    <font>
      <u/>
      <sz val="11"/>
      <color theme="10"/>
      <name val="Calibri"/>
      <family val="2"/>
      <scheme val="minor"/>
    </font>
    <font>
      <sz val="11"/>
      <color theme="1"/>
      <name val="Arial"/>
      <family val="2"/>
    </font>
    <font>
      <sz val="11"/>
      <name val="Arial"/>
      <family val="2"/>
    </font>
    <font>
      <b/>
      <sz val="11"/>
      <color theme="0"/>
      <name val="Arial"/>
      <family val="2"/>
    </font>
    <font>
      <b/>
      <sz val="11"/>
      <color theme="9"/>
      <name val="Arial"/>
      <family val="2"/>
    </font>
    <font>
      <b/>
      <sz val="11"/>
      <color theme="9"/>
      <name val="Calibri"/>
      <family val="2"/>
      <scheme val="minor"/>
    </font>
    <font>
      <b/>
      <sz val="24"/>
      <color theme="4"/>
      <name val="Arial"/>
      <family val="2"/>
    </font>
    <font>
      <b/>
      <sz val="22"/>
      <color theme="4"/>
      <name val="Arial"/>
      <family val="2"/>
    </font>
    <font>
      <b/>
      <sz val="20"/>
      <color theme="4"/>
      <name val="Arial"/>
      <family val="2"/>
    </font>
    <font>
      <sz val="20"/>
      <color theme="4"/>
      <name val="Arial"/>
      <family val="2"/>
    </font>
    <font>
      <sz val="11"/>
      <color theme="4"/>
      <name val="Arial"/>
      <family val="2"/>
    </font>
    <font>
      <sz val="11"/>
      <color theme="9"/>
      <name val="Arial"/>
      <family val="2"/>
    </font>
    <font>
      <b/>
      <sz val="11"/>
      <color theme="4"/>
      <name val="Arial"/>
      <family val="2"/>
    </font>
    <font>
      <b/>
      <sz val="11"/>
      <color theme="1"/>
      <name val="Arial"/>
      <family val="2"/>
    </font>
    <font>
      <b/>
      <sz val="11"/>
      <name val="Arial"/>
      <family val="2"/>
    </font>
    <font>
      <i/>
      <sz val="11"/>
      <color theme="1"/>
      <name val="Arial"/>
      <family val="2"/>
    </font>
    <font>
      <b/>
      <i/>
      <sz val="11"/>
      <color theme="1"/>
      <name val="Arial"/>
      <family val="2"/>
    </font>
    <font>
      <i/>
      <sz val="11"/>
      <name val="Arial"/>
      <family val="2"/>
    </font>
    <font>
      <u/>
      <sz val="11"/>
      <color theme="11"/>
      <name val="Calibri"/>
      <family val="2"/>
      <scheme val="minor"/>
    </font>
    <font>
      <i/>
      <sz val="11"/>
      <color theme="8"/>
      <name val="Arial"/>
      <family val="2"/>
    </font>
    <font>
      <b/>
      <sz val="14"/>
      <color theme="1"/>
      <name val="Arial"/>
      <family val="2"/>
    </font>
    <font>
      <i/>
      <sz val="11"/>
      <color theme="0" tint="-0.499984740745262"/>
      <name val="Arial"/>
      <family val="2"/>
    </font>
    <font>
      <sz val="14"/>
      <color theme="1"/>
      <name val="Arial"/>
      <family val="2"/>
    </font>
    <font>
      <u/>
      <sz val="11"/>
      <color theme="10"/>
      <name val="Arial"/>
      <family val="2"/>
    </font>
    <font>
      <b/>
      <sz val="28"/>
      <color theme="4"/>
      <name val="Arial"/>
      <family val="2"/>
    </font>
    <font>
      <b/>
      <sz val="14"/>
      <color theme="9"/>
      <name val="Arial"/>
      <family val="2"/>
    </font>
    <font>
      <sz val="14"/>
      <color theme="9"/>
      <name val="Arial"/>
      <family val="2"/>
    </font>
    <font>
      <sz val="11"/>
      <color rgb="FF006100"/>
      <name val="Arial"/>
      <family val="2"/>
    </font>
    <font>
      <sz val="8"/>
      <color theme="1"/>
      <name val="Arial"/>
      <family val="2"/>
    </font>
    <font>
      <b/>
      <sz val="8"/>
      <color theme="1"/>
      <name val="Arial"/>
      <family val="2"/>
    </font>
    <font>
      <b/>
      <sz val="14"/>
      <color theme="4"/>
      <name val="Arial"/>
      <family val="2"/>
    </font>
    <font>
      <sz val="11"/>
      <color rgb="FF000000"/>
      <name val="Arial"/>
      <family val="2"/>
    </font>
    <font>
      <sz val="8"/>
      <name val="Calibri"/>
      <family val="2"/>
      <scheme val="minor"/>
    </font>
    <font>
      <b/>
      <sz val="12"/>
      <color theme="4"/>
      <name val="Arial"/>
      <family val="2"/>
    </font>
    <font>
      <sz val="12"/>
      <color theme="1"/>
      <name val="Calibri"/>
      <family val="2"/>
      <scheme val="minor"/>
    </font>
    <font>
      <b/>
      <sz val="18"/>
      <color theme="1"/>
      <name val="Calibri"/>
      <family val="2"/>
      <scheme val="minor"/>
    </font>
    <font>
      <sz val="8"/>
      <color theme="1"/>
      <name val="Calibri"/>
      <family val="2"/>
      <scheme val="minor"/>
    </font>
    <font>
      <b/>
      <sz val="14"/>
      <color theme="1"/>
      <name val="Calibri"/>
      <family val="2"/>
      <scheme val="minor"/>
    </font>
    <font>
      <sz val="16"/>
      <color theme="1"/>
      <name val="Calibri"/>
      <family val="2"/>
      <scheme val="minor"/>
    </font>
    <font>
      <b/>
      <sz val="16"/>
      <color theme="1"/>
      <name val="Calibri"/>
      <family val="2"/>
      <scheme val="minor"/>
    </font>
    <font>
      <b/>
      <u/>
      <sz val="16"/>
      <color theme="1"/>
      <name val="Calibri"/>
      <family val="2"/>
      <scheme val="minor"/>
    </font>
    <font>
      <b/>
      <i/>
      <u/>
      <sz val="11"/>
      <color theme="1"/>
      <name val="Arial"/>
      <family val="2"/>
    </font>
    <font>
      <b/>
      <u/>
      <sz val="11"/>
      <color theme="1"/>
      <name val="Calibri"/>
      <family val="2"/>
      <scheme val="minor"/>
    </font>
    <font>
      <i/>
      <sz val="11"/>
      <color theme="9"/>
      <name val="Arial"/>
      <family val="2"/>
    </font>
    <font>
      <b/>
      <sz val="12"/>
      <color theme="9"/>
      <name val="Arial"/>
      <family val="2"/>
    </font>
    <font>
      <b/>
      <i/>
      <u/>
      <sz val="14"/>
      <color theme="1"/>
      <name val="Arial"/>
      <family val="2"/>
    </font>
    <font>
      <b/>
      <i/>
      <u/>
      <sz val="16"/>
      <color theme="1"/>
      <name val="Arial"/>
      <family val="2"/>
    </font>
    <font>
      <b/>
      <sz val="16"/>
      <color theme="9"/>
      <name val="Arial"/>
      <family val="2"/>
    </font>
    <font>
      <b/>
      <i/>
      <sz val="14"/>
      <color theme="4"/>
      <name val="Arial"/>
      <family val="2"/>
    </font>
    <font>
      <b/>
      <i/>
      <sz val="12"/>
      <color theme="4"/>
      <name val="Arial"/>
      <family val="2"/>
    </font>
    <font>
      <b/>
      <i/>
      <sz val="11"/>
      <color theme="4"/>
      <name val="Arial"/>
      <family val="2"/>
    </font>
    <font>
      <b/>
      <i/>
      <sz val="11"/>
      <name val="Arial"/>
      <family val="2"/>
    </font>
    <font>
      <b/>
      <i/>
      <u/>
      <sz val="11"/>
      <name val="Arial"/>
      <family val="2"/>
    </font>
    <font>
      <b/>
      <i/>
      <sz val="12"/>
      <color theme="9"/>
      <name val="Arial"/>
      <family val="2"/>
    </font>
    <font>
      <sz val="11"/>
      <color theme="0"/>
      <name val="Calibri"/>
      <family val="2"/>
      <scheme val="minor"/>
    </font>
    <font>
      <u/>
      <sz val="14"/>
      <color theme="10"/>
      <name val="Calibri"/>
      <family val="2"/>
      <scheme val="minor"/>
    </font>
    <font>
      <b/>
      <u/>
      <sz val="14"/>
      <color theme="1"/>
      <name val="Calibri"/>
      <family val="2"/>
      <scheme val="minor"/>
    </font>
    <font>
      <b/>
      <sz val="14"/>
      <color rgb="FFFF0000"/>
      <name val="Arial"/>
      <family val="2"/>
    </font>
    <font>
      <sz val="11"/>
      <color rgb="FFFF0000"/>
      <name val="Calibri"/>
      <family val="2"/>
      <scheme val="minor"/>
    </font>
    <font>
      <b/>
      <sz val="11"/>
      <color rgb="FFFF0000"/>
      <name val="Arial"/>
      <family val="2"/>
    </font>
    <font>
      <sz val="11"/>
      <color rgb="FFFF0000"/>
      <name val="Arial"/>
      <family val="2"/>
    </font>
    <font>
      <b/>
      <sz val="11"/>
      <color rgb="FFFF0000"/>
      <name val="Calibri"/>
      <family val="2"/>
      <scheme val="minor"/>
    </font>
    <font>
      <b/>
      <u/>
      <sz val="18"/>
      <color theme="1"/>
      <name val="Calibri"/>
      <family val="2"/>
      <scheme val="minor"/>
    </font>
  </fonts>
  <fills count="24">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BD7EC"/>
        <bgColor indexed="64"/>
      </patternFill>
    </fill>
    <fill>
      <patternFill patternType="solid">
        <fgColor theme="6"/>
        <bgColor indexed="64"/>
      </patternFill>
    </fill>
    <fill>
      <patternFill patternType="solid">
        <fgColor theme="2"/>
        <bgColor indexed="64"/>
      </patternFill>
    </fill>
    <fill>
      <patternFill patternType="solid">
        <fgColor rgb="FFFFC7CE"/>
      </patternFill>
    </fill>
    <fill>
      <patternFill patternType="solid">
        <fgColor theme="3" tint="0.79998168889431442"/>
        <bgColor indexed="64"/>
      </patternFill>
    </fill>
    <fill>
      <patternFill patternType="solid">
        <fgColor theme="0" tint="-0.14999847407452621"/>
        <bgColor indexed="64"/>
      </patternFill>
    </fill>
    <fill>
      <patternFill patternType="solid">
        <fgColor rgb="FFC6EFCE"/>
      </patternFill>
    </fill>
    <fill>
      <patternFill patternType="darkUp">
        <bgColor theme="8"/>
      </patternFill>
    </fill>
    <fill>
      <patternFill patternType="solid">
        <fgColor rgb="FFFFFFFF"/>
        <bgColor rgb="FF000000"/>
      </patternFill>
    </fill>
    <fill>
      <patternFill patternType="solid">
        <fgColor rgb="FFFFFFFF"/>
        <bgColor indexed="64"/>
      </patternFill>
    </fill>
    <fill>
      <patternFill patternType="solid">
        <fgColor rgb="FF92D050"/>
        <bgColor indexed="64"/>
      </patternFill>
    </fill>
    <fill>
      <patternFill patternType="solid">
        <fgColor rgb="FFFFFF00"/>
        <bgColor indexed="64"/>
      </patternFill>
    </fill>
    <fill>
      <patternFill patternType="solid">
        <fgColor theme="8"/>
        <bgColor indexed="64"/>
      </patternFill>
    </fill>
    <fill>
      <patternFill patternType="solid">
        <fgColor theme="0" tint="-4.9989318521683403E-2"/>
        <bgColor indexed="64"/>
      </patternFill>
    </fill>
    <fill>
      <patternFill patternType="solid">
        <fgColor theme="9"/>
        <bgColor indexed="64"/>
      </patternFill>
    </fill>
    <fill>
      <patternFill patternType="solid">
        <fgColor theme="9" tint="0.39997558519241921"/>
        <bgColor indexed="64"/>
      </patternFill>
    </fill>
    <fill>
      <patternFill patternType="solid">
        <fgColor rgb="FFFFC000"/>
        <bgColor indexed="64"/>
      </patternFill>
    </fill>
    <fill>
      <patternFill patternType="solid">
        <fgColor theme="9" tint="0.79998168889431442"/>
        <bgColor indexed="64"/>
      </patternFill>
    </fill>
  </fills>
  <borders count="51">
    <border>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dashed">
        <color theme="8"/>
      </right>
      <top style="dashed">
        <color theme="8"/>
      </top>
      <bottom style="dashed">
        <color theme="8"/>
      </bottom>
      <diagonal/>
    </border>
    <border>
      <left style="dashed">
        <color theme="8"/>
      </left>
      <right style="dashed">
        <color theme="8"/>
      </right>
      <top style="dashed">
        <color theme="8"/>
      </top>
      <bottom style="dashed">
        <color theme="8"/>
      </bottom>
      <diagonal/>
    </border>
    <border>
      <left/>
      <right style="dashed">
        <color theme="8"/>
      </right>
      <top/>
      <bottom style="dashed">
        <color theme="8"/>
      </bottom>
      <diagonal/>
    </border>
    <border>
      <left style="dashed">
        <color theme="8"/>
      </left>
      <right style="dashed">
        <color theme="8"/>
      </right>
      <top/>
      <bottom style="dashed">
        <color theme="8"/>
      </bottom>
      <diagonal/>
    </border>
    <border>
      <left style="dashed">
        <color theme="8"/>
      </left>
      <right style="thin">
        <color auto="1"/>
      </right>
      <top style="dashed">
        <color theme="8"/>
      </top>
      <bottom style="dashed">
        <color theme="8"/>
      </bottom>
      <diagonal/>
    </border>
    <border>
      <left style="dashed">
        <color theme="8"/>
      </left>
      <right style="dashed">
        <color theme="8"/>
      </right>
      <top style="dashed">
        <color theme="8"/>
      </top>
      <bottom style="thin">
        <color auto="1"/>
      </bottom>
      <diagonal/>
    </border>
    <border>
      <left style="dashed">
        <color theme="8"/>
      </left>
      <right/>
      <top/>
      <bottom style="dashed">
        <color theme="8"/>
      </bottom>
      <diagonal/>
    </border>
    <border>
      <left style="dashed">
        <color theme="8"/>
      </left>
      <right/>
      <top style="dashed">
        <color theme="8"/>
      </top>
      <bottom style="dashed">
        <color theme="8"/>
      </bottom>
      <diagonal/>
    </border>
    <border>
      <left style="thin">
        <color auto="1"/>
      </left>
      <right style="thin">
        <color auto="1"/>
      </right>
      <top/>
      <bottom/>
      <diagonal/>
    </border>
    <border>
      <left/>
      <right/>
      <top/>
      <bottom style="thin">
        <color theme="8" tint="0.59996337778862885"/>
      </bottom>
      <diagonal/>
    </border>
    <border>
      <left/>
      <right/>
      <top style="thin">
        <color theme="8" tint="0.59996337778862885"/>
      </top>
      <bottom style="thin">
        <color theme="8" tint="0.59996337778862885"/>
      </bottom>
      <diagonal/>
    </border>
    <border>
      <left style="thin">
        <color auto="1"/>
      </left>
      <right style="thin">
        <color auto="1"/>
      </right>
      <top/>
      <bottom style="thin">
        <color auto="1"/>
      </bottom>
      <diagonal/>
    </border>
    <border>
      <left style="thin">
        <color auto="1"/>
      </left>
      <right style="dashed">
        <color theme="8"/>
      </right>
      <top/>
      <bottom style="dashed">
        <color theme="8"/>
      </bottom>
      <diagonal/>
    </border>
    <border>
      <left/>
      <right/>
      <top style="thin">
        <color theme="8" tint="0.59996337778862885"/>
      </top>
      <bottom/>
      <diagonal/>
    </border>
    <border>
      <left style="thin">
        <color auto="1"/>
      </left>
      <right/>
      <top style="thin">
        <color auto="1"/>
      </top>
      <bottom style="thin">
        <color theme="0"/>
      </bottom>
      <diagonal/>
    </border>
    <border>
      <left/>
      <right/>
      <top style="thin">
        <color auto="1"/>
      </top>
      <bottom style="thin">
        <color theme="0"/>
      </bottom>
      <diagonal/>
    </border>
    <border>
      <left style="thin">
        <color auto="1"/>
      </left>
      <right style="thin">
        <color theme="0"/>
      </right>
      <top style="thin">
        <color theme="0"/>
      </top>
      <bottom/>
      <diagonal/>
    </border>
    <border>
      <left style="thin">
        <color auto="1"/>
      </left>
      <right style="thin">
        <color theme="0"/>
      </right>
      <top/>
      <bottom style="thin">
        <color auto="1"/>
      </bottom>
      <diagonal/>
    </border>
    <border>
      <left/>
      <right/>
      <top/>
      <bottom style="medium">
        <color theme="9"/>
      </bottom>
      <diagonal/>
    </border>
    <border>
      <left/>
      <right/>
      <top/>
      <bottom style="medium">
        <color theme="4"/>
      </bottom>
      <diagonal/>
    </border>
    <border>
      <left/>
      <right/>
      <top style="medium">
        <color theme="4"/>
      </top>
      <bottom style="medium">
        <color theme="9"/>
      </bottom>
      <diagonal/>
    </border>
    <border>
      <left style="thin">
        <color indexed="64"/>
      </left>
      <right style="dashed">
        <color rgb="FFBED000"/>
      </right>
      <top/>
      <bottom style="dashed">
        <color rgb="FFBED000"/>
      </bottom>
      <diagonal/>
    </border>
    <border>
      <left style="dashed">
        <color rgb="FFBED000"/>
      </left>
      <right style="dashed">
        <color rgb="FFBED000"/>
      </right>
      <top style="dashed">
        <color rgb="FFBED000"/>
      </top>
      <bottom style="dashed">
        <color rgb="FFBED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bottom style="thin">
        <color theme="1"/>
      </bottom>
      <diagonal/>
    </border>
    <border>
      <left/>
      <right style="dashed">
        <color theme="8"/>
      </right>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30">
    <xf numFmtId="0" fontId="0" fillId="0" borderId="0"/>
    <xf numFmtId="44" fontId="2" fillId="0" borderId="0" applyFont="0" applyFill="0" applyBorder="0" applyAlignment="0" applyProtection="0"/>
    <xf numFmtId="44" fontId="8"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0"/>
    <xf numFmtId="0" fontId="7" fillId="0" borderId="0"/>
    <xf numFmtId="0" fontId="7" fillId="0" borderId="0"/>
    <xf numFmtId="0" fontId="7" fillId="0" borderId="0"/>
    <xf numFmtId="0" fontId="9" fillId="0" borderId="0"/>
    <xf numFmtId="0" fontId="11" fillId="9" borderId="0" applyNumberFormat="0" applyBorder="0" applyAlignment="0" applyProtection="0"/>
    <xf numFmtId="9" fontId="2" fillId="0" borderId="0" applyFont="0" applyFill="0" applyBorder="0" applyAlignment="0" applyProtection="0"/>
    <xf numFmtId="0" fontId="12" fillId="12" borderId="0" applyNumberFormat="0" applyBorder="0" applyAlignment="0" applyProtection="0"/>
    <xf numFmtId="0" fontId="14"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3" fontId="2" fillId="0" borderId="0" applyFont="0" applyFill="0" applyBorder="0" applyAlignment="0" applyProtection="0"/>
    <xf numFmtId="0" fontId="48" fillId="0" borderId="0"/>
    <xf numFmtId="44"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3" fontId="2" fillId="0" borderId="0" applyFont="0" applyFill="0" applyBorder="0" applyAlignment="0" applyProtection="0"/>
  </cellStyleXfs>
  <cellXfs count="371">
    <xf numFmtId="0" fontId="0" fillId="0" borderId="0" xfId="0"/>
    <xf numFmtId="0" fontId="0" fillId="3" borderId="0" xfId="0" applyFill="1"/>
    <xf numFmtId="0" fontId="0" fillId="3" borderId="0" xfId="0" applyFill="1" applyAlignment="1">
      <alignment vertical="center"/>
    </xf>
    <xf numFmtId="0" fontId="0" fillId="3" borderId="0" xfId="0" applyFill="1" applyAlignment="1">
      <alignment vertical="center" wrapText="1"/>
    </xf>
    <xf numFmtId="0" fontId="3" fillId="0" borderId="0" xfId="0" applyFont="1"/>
    <xf numFmtId="0" fontId="0" fillId="3" borderId="0" xfId="0" applyFill="1" applyAlignment="1">
      <alignment wrapText="1"/>
    </xf>
    <xf numFmtId="0" fontId="10" fillId="3" borderId="0" xfId="0" applyFont="1" applyFill="1"/>
    <xf numFmtId="0" fontId="0" fillId="0" borderId="0" xfId="0" applyAlignment="1">
      <alignment wrapText="1"/>
    </xf>
    <xf numFmtId="0" fontId="5" fillId="3" borderId="0" xfId="0" applyFont="1" applyFill="1"/>
    <xf numFmtId="0" fontId="13" fillId="4" borderId="25" xfId="0" applyFont="1" applyFill="1" applyBorder="1" applyAlignment="1">
      <alignment vertical="center" wrapText="1"/>
    </xf>
    <xf numFmtId="0" fontId="13" fillId="4" borderId="27" xfId="0" applyFont="1" applyFill="1" applyBorder="1" applyAlignment="1">
      <alignment vertical="center" wrapText="1"/>
    </xf>
    <xf numFmtId="0" fontId="13" fillId="4" borderId="28" xfId="0" applyFont="1" applyFill="1" applyBorder="1" applyAlignment="1">
      <alignment vertical="center" wrapText="1"/>
    </xf>
    <xf numFmtId="0" fontId="15" fillId="3" borderId="0" xfId="0" applyFont="1" applyFill="1"/>
    <xf numFmtId="0" fontId="15" fillId="0" borderId="0" xfId="0" applyFont="1"/>
    <xf numFmtId="0" fontId="18" fillId="3" borderId="0" xfId="0" applyFont="1" applyFill="1"/>
    <xf numFmtId="0" fontId="26" fillId="3" borderId="0" xfId="0" applyFont="1" applyFill="1"/>
    <xf numFmtId="0" fontId="19" fillId="3" borderId="0" xfId="0" applyFont="1" applyFill="1"/>
    <xf numFmtId="0" fontId="17" fillId="3" borderId="0" xfId="0" applyFont="1" applyFill="1"/>
    <xf numFmtId="0" fontId="23" fillId="3" borderId="30" xfId="0" applyFont="1" applyFill="1" applyBorder="1"/>
    <xf numFmtId="0" fontId="22" fillId="3" borderId="30" xfId="0" applyFont="1" applyFill="1" applyBorder="1" applyAlignment="1">
      <alignment vertical="center"/>
    </xf>
    <xf numFmtId="0" fontId="23" fillId="3" borderId="0" xfId="0" applyFont="1" applyFill="1" applyAlignment="1">
      <alignment vertical="center"/>
    </xf>
    <xf numFmtId="0" fontId="15" fillId="3" borderId="0" xfId="0" applyFont="1" applyFill="1" applyAlignment="1">
      <alignment vertical="center"/>
    </xf>
    <xf numFmtId="0" fontId="27" fillId="10" borderId="0" xfId="0" applyFont="1" applyFill="1"/>
    <xf numFmtId="0" fontId="27" fillId="4" borderId="5" xfId="0" applyFont="1" applyFill="1" applyBorder="1" applyAlignment="1">
      <alignment vertical="center" wrapText="1"/>
    </xf>
    <xf numFmtId="0" fontId="27" fillId="0" borderId="5" xfId="0" applyFont="1" applyBorder="1" applyAlignment="1">
      <alignment vertical="center" wrapText="1"/>
    </xf>
    <xf numFmtId="0" fontId="16" fillId="3" borderId="8" xfId="0" applyFont="1" applyFill="1" applyBorder="1" applyAlignment="1">
      <alignment vertical="center" wrapText="1"/>
    </xf>
    <xf numFmtId="0" fontId="27" fillId="2" borderId="8" xfId="0" applyFont="1" applyFill="1" applyBorder="1" applyAlignment="1">
      <alignment vertical="center" wrapText="1"/>
    </xf>
    <xf numFmtId="0" fontId="16" fillId="3" borderId="8" xfId="0" applyFont="1" applyFill="1" applyBorder="1" applyAlignment="1">
      <alignment horizontal="left" vertical="center" wrapText="1"/>
    </xf>
    <xf numFmtId="0" fontId="28" fillId="3" borderId="0" xfId="0" applyFont="1" applyFill="1" applyAlignment="1">
      <alignment vertical="center" wrapText="1"/>
    </xf>
    <xf numFmtId="0" fontId="31" fillId="3" borderId="0" xfId="0" applyFont="1" applyFill="1" applyAlignment="1">
      <alignment horizontal="left" vertical="center" wrapText="1"/>
    </xf>
    <xf numFmtId="0" fontId="16" fillId="0" borderId="8" xfId="0" applyFont="1" applyBorder="1" applyAlignment="1">
      <alignment horizontal="left" vertical="center" wrapText="1"/>
    </xf>
    <xf numFmtId="0" fontId="27" fillId="3" borderId="0" xfId="0" applyFont="1" applyFill="1" applyAlignment="1">
      <alignment vertical="center" wrapText="1"/>
    </xf>
    <xf numFmtId="0" fontId="29" fillId="3" borderId="0" xfId="0" applyFont="1" applyFill="1" applyAlignment="1">
      <alignment horizontal="left" vertical="center" wrapText="1"/>
    </xf>
    <xf numFmtId="0" fontId="27" fillId="3" borderId="0" xfId="0" applyFont="1" applyFill="1" applyAlignment="1">
      <alignment horizontal="left" vertical="top" wrapText="1"/>
    </xf>
    <xf numFmtId="0" fontId="27" fillId="3" borderId="0" xfId="0" applyFont="1" applyFill="1" applyAlignment="1">
      <alignment vertical="center"/>
    </xf>
    <xf numFmtId="0" fontId="29" fillId="3" borderId="0" xfId="0" applyFont="1" applyFill="1" applyAlignment="1">
      <alignment horizontal="right" vertical="center" wrapText="1"/>
    </xf>
    <xf numFmtId="0" fontId="27" fillId="2" borderId="22" xfId="0" applyFont="1" applyFill="1" applyBorder="1" applyAlignment="1">
      <alignment horizontal="center" vertical="center" wrapText="1"/>
    </xf>
    <xf numFmtId="0" fontId="27" fillId="4" borderId="8" xfId="0" applyFont="1" applyFill="1" applyBorder="1" applyAlignment="1">
      <alignment vertical="center"/>
    </xf>
    <xf numFmtId="0" fontId="15" fillId="3" borderId="0" xfId="0" applyFont="1" applyFill="1" applyAlignment="1">
      <alignment wrapText="1"/>
    </xf>
    <xf numFmtId="0" fontId="28" fillId="11" borderId="8" xfId="12" applyFont="1" applyFill="1" applyBorder="1" applyAlignment="1">
      <alignment vertical="center" wrapText="1"/>
    </xf>
    <xf numFmtId="0" fontId="16" fillId="11" borderId="8" xfId="12" applyFont="1" applyFill="1" applyBorder="1" applyAlignment="1">
      <alignment vertical="center" wrapText="1"/>
    </xf>
    <xf numFmtId="0" fontId="27" fillId="3" borderId="7" xfId="0" applyFont="1" applyFill="1" applyBorder="1" applyAlignment="1">
      <alignment vertical="center" wrapText="1"/>
    </xf>
    <xf numFmtId="0" fontId="29" fillId="3" borderId="7" xfId="0" applyFont="1" applyFill="1" applyBorder="1" applyAlignment="1">
      <alignment horizontal="left" vertical="center" wrapText="1"/>
    </xf>
    <xf numFmtId="0" fontId="17" fillId="3" borderId="0" xfId="0" applyFont="1" applyFill="1" applyAlignment="1">
      <alignment vertical="center" wrapText="1"/>
    </xf>
    <xf numFmtId="0" fontId="29" fillId="3" borderId="0" xfId="0" applyFont="1" applyFill="1"/>
    <xf numFmtId="0" fontId="28" fillId="0" borderId="6" xfId="0" applyFont="1" applyBorder="1" applyAlignment="1">
      <alignment vertical="center" wrapText="1"/>
    </xf>
    <xf numFmtId="0" fontId="17" fillId="3" borderId="0" xfId="0" applyFont="1" applyFill="1" applyAlignment="1">
      <alignment vertical="center"/>
    </xf>
    <xf numFmtId="0" fontId="27" fillId="3" borderId="0" xfId="0" applyFont="1" applyFill="1"/>
    <xf numFmtId="0" fontId="27" fillId="0" borderId="6" xfId="0" applyFont="1" applyBorder="1" applyAlignment="1">
      <alignment vertical="center" wrapText="1"/>
    </xf>
    <xf numFmtId="0" fontId="16" fillId="0" borderId="8" xfId="0" applyFont="1" applyBorder="1" applyAlignment="1">
      <alignment vertical="center" wrapText="1"/>
    </xf>
    <xf numFmtId="0" fontId="16" fillId="0" borderId="1" xfId="0" applyFont="1" applyBorder="1" applyAlignment="1">
      <alignment wrapText="1"/>
    </xf>
    <xf numFmtId="0" fontId="28" fillId="2" borderId="8" xfId="0" applyFont="1" applyFill="1" applyBorder="1" applyAlignment="1">
      <alignment vertical="center" wrapText="1"/>
    </xf>
    <xf numFmtId="0" fontId="27" fillId="4" borderId="22" xfId="0" applyFont="1" applyFill="1" applyBorder="1" applyAlignment="1">
      <alignment vertical="center"/>
    </xf>
    <xf numFmtId="0" fontId="27" fillId="0" borderId="3" xfId="0" applyFont="1" applyBorder="1" applyAlignment="1">
      <alignment vertical="center" wrapText="1"/>
    </xf>
    <xf numFmtId="0" fontId="16" fillId="3" borderId="22" xfId="0" applyFont="1" applyFill="1" applyBorder="1" applyAlignment="1">
      <alignment vertical="center" wrapText="1"/>
    </xf>
    <xf numFmtId="0" fontId="27" fillId="2" borderId="22" xfId="0" applyFont="1" applyFill="1" applyBorder="1" applyAlignment="1">
      <alignment vertical="center" wrapText="1"/>
    </xf>
    <xf numFmtId="0" fontId="22" fillId="0" borderId="30" xfId="0" applyFont="1" applyBorder="1"/>
    <xf numFmtId="0" fontId="22" fillId="3" borderId="30" xfId="0" applyFont="1" applyFill="1" applyBorder="1"/>
    <xf numFmtId="0" fontId="33" fillId="3" borderId="0" xfId="0" applyFont="1" applyFill="1"/>
    <xf numFmtId="0" fontId="35" fillId="3" borderId="0" xfId="0" applyFont="1" applyFill="1" applyAlignment="1">
      <alignment vertical="center"/>
    </xf>
    <xf numFmtId="0" fontId="35" fillId="3" borderId="0" xfId="0" applyFont="1" applyFill="1" applyAlignment="1">
      <alignment vertical="center" wrapText="1"/>
    </xf>
    <xf numFmtId="0" fontId="16" fillId="3" borderId="20" xfId="0" applyFont="1" applyFill="1" applyBorder="1" applyAlignment="1">
      <alignment horizontal="left" vertical="center" wrapText="1"/>
    </xf>
    <xf numFmtId="0" fontId="16" fillId="3" borderId="21" xfId="0" applyFont="1" applyFill="1" applyBorder="1" applyAlignment="1">
      <alignment horizontal="left" vertical="center" wrapText="1"/>
    </xf>
    <xf numFmtId="0" fontId="16" fillId="3" borderId="21" xfId="0" applyFont="1" applyFill="1" applyBorder="1" applyAlignment="1">
      <alignment vertical="center"/>
    </xf>
    <xf numFmtId="0" fontId="16" fillId="3" borderId="20" xfId="0" applyFont="1" applyFill="1" applyBorder="1" applyAlignment="1">
      <alignment vertical="center"/>
    </xf>
    <xf numFmtId="0" fontId="37" fillId="3" borderId="21" xfId="13" applyFont="1" applyFill="1" applyBorder="1" applyAlignment="1">
      <alignment vertical="center"/>
    </xf>
    <xf numFmtId="0" fontId="36" fillId="3" borderId="0" xfId="0" applyFont="1" applyFill="1" applyAlignment="1">
      <alignment vertical="center" wrapText="1"/>
    </xf>
    <xf numFmtId="0" fontId="24" fillId="3" borderId="30" xfId="0" applyFont="1" applyFill="1" applyBorder="1"/>
    <xf numFmtId="0" fontId="38" fillId="3" borderId="30" xfId="0" applyFont="1" applyFill="1" applyBorder="1"/>
    <xf numFmtId="0" fontId="24" fillId="3" borderId="30" xfId="0" applyFont="1" applyFill="1" applyBorder="1" applyAlignment="1">
      <alignment horizontal="left" wrapText="1"/>
    </xf>
    <xf numFmtId="0" fontId="39" fillId="3" borderId="29" xfId="0" applyFont="1" applyFill="1" applyBorder="1" applyAlignment="1">
      <alignment wrapText="1"/>
    </xf>
    <xf numFmtId="0" fontId="40" fillId="3" borderId="29" xfId="0" applyFont="1" applyFill="1" applyBorder="1" applyAlignment="1">
      <alignment wrapText="1"/>
    </xf>
    <xf numFmtId="0" fontId="25" fillId="3" borderId="29" xfId="0" applyFont="1" applyFill="1" applyBorder="1"/>
    <xf numFmtId="0" fontId="18" fillId="3" borderId="31" xfId="0" applyFont="1" applyFill="1" applyBorder="1"/>
    <xf numFmtId="0" fontId="34" fillId="3" borderId="0" xfId="0" applyFont="1" applyFill="1"/>
    <xf numFmtId="0" fontId="41" fillId="11" borderId="8" xfId="12" applyFont="1" applyFill="1" applyBorder="1"/>
    <xf numFmtId="0" fontId="41" fillId="0" borderId="0" xfId="12" applyFont="1" applyFill="1" applyBorder="1"/>
    <xf numFmtId="0" fontId="41" fillId="13" borderId="8" xfId="12" applyFont="1" applyFill="1" applyBorder="1"/>
    <xf numFmtId="0" fontId="28" fillId="3" borderId="0" xfId="0" applyFont="1" applyFill="1"/>
    <xf numFmtId="0" fontId="16" fillId="3" borderId="0" xfId="0" applyFont="1" applyFill="1" applyAlignment="1">
      <alignment wrapText="1"/>
    </xf>
    <xf numFmtId="0" fontId="21" fillId="3" borderId="30" xfId="0" applyFont="1" applyFill="1" applyBorder="1"/>
    <xf numFmtId="165" fontId="45" fillId="14" borderId="33" xfId="0" applyNumberFormat="1" applyFont="1" applyFill="1" applyBorder="1" applyAlignment="1">
      <alignment horizontal="left" vertical="center"/>
    </xf>
    <xf numFmtId="0" fontId="45" fillId="14" borderId="32" xfId="0" applyFont="1" applyFill="1" applyBorder="1" applyAlignment="1">
      <alignment horizontal="left" vertical="center" wrapText="1"/>
    </xf>
    <xf numFmtId="0" fontId="18" fillId="3" borderId="29" xfId="0" applyFont="1" applyFill="1" applyBorder="1" applyAlignment="1">
      <alignment vertical="center" wrapText="1"/>
    </xf>
    <xf numFmtId="0" fontId="18" fillId="3" borderId="29" xfId="0" applyFont="1" applyFill="1" applyBorder="1"/>
    <xf numFmtId="0" fontId="16" fillId="3" borderId="0" xfId="0" applyFont="1" applyFill="1"/>
    <xf numFmtId="0" fontId="20" fillId="3" borderId="0" xfId="0" applyFont="1" applyFill="1" applyAlignment="1">
      <alignment horizontal="left" vertical="center"/>
    </xf>
    <xf numFmtId="0" fontId="18" fillId="0" borderId="29" xfId="0" applyFont="1" applyBorder="1" applyAlignment="1">
      <alignment horizontal="left" vertical="center" wrapText="1"/>
    </xf>
    <xf numFmtId="0" fontId="20" fillId="3" borderId="0" xfId="0" applyFont="1" applyFill="1" applyAlignment="1">
      <alignment horizontal="center" vertical="center"/>
    </xf>
    <xf numFmtId="0" fontId="18" fillId="0" borderId="29" xfId="0" applyFont="1" applyBorder="1" applyAlignment="1">
      <alignment horizontal="center" vertical="center" wrapText="1"/>
    </xf>
    <xf numFmtId="0" fontId="18" fillId="0" borderId="29" xfId="10" applyFont="1" applyFill="1" applyBorder="1" applyAlignment="1">
      <alignment horizontal="left" vertical="center" wrapText="1"/>
    </xf>
    <xf numFmtId="0" fontId="44" fillId="3" borderId="30" xfId="0" applyFont="1" applyFill="1" applyBorder="1" applyAlignment="1">
      <alignment horizontal="left" vertical="center"/>
    </xf>
    <xf numFmtId="0" fontId="44" fillId="3" borderId="30" xfId="0" applyFont="1" applyFill="1" applyBorder="1" applyAlignment="1">
      <alignment horizontal="center" vertical="center"/>
    </xf>
    <xf numFmtId="0" fontId="24" fillId="3" borderId="0" xfId="0" applyFont="1" applyFill="1" applyAlignment="1">
      <alignment horizontal="left" vertical="center"/>
    </xf>
    <xf numFmtId="166" fontId="0" fillId="3" borderId="0" xfId="18" applyNumberFormat="1" applyFont="1" applyFill="1"/>
    <xf numFmtId="0" fontId="50" fillId="0" borderId="0" xfId="0" applyFont="1"/>
    <xf numFmtId="0" fontId="50" fillId="0" borderId="36" xfId="0" applyFont="1" applyBorder="1" applyAlignment="1">
      <alignment horizontal="center" vertical="center"/>
    </xf>
    <xf numFmtId="0" fontId="50" fillId="0" borderId="37" xfId="0" applyFont="1" applyBorder="1" applyAlignment="1">
      <alignment horizontal="center" vertical="center"/>
    </xf>
    <xf numFmtId="14" fontId="18" fillId="3" borderId="29" xfId="0" applyNumberFormat="1" applyFont="1" applyFill="1" applyBorder="1" applyAlignment="1">
      <alignment vertical="center" wrapText="1"/>
    </xf>
    <xf numFmtId="14" fontId="15" fillId="3" borderId="0" xfId="0" applyNumberFormat="1" applyFont="1" applyFill="1"/>
    <xf numFmtId="0" fontId="52" fillId="0" borderId="35" xfId="0" applyFont="1" applyBorder="1" applyAlignment="1">
      <alignment horizontal="center" vertical="center" wrapText="1"/>
    </xf>
    <xf numFmtId="0" fontId="52" fillId="0" borderId="37" xfId="0" applyFont="1" applyBorder="1" applyAlignment="1">
      <alignment horizontal="center" vertical="center" wrapText="1"/>
    </xf>
    <xf numFmtId="0" fontId="0" fillId="0" borderId="0" xfId="0" applyAlignment="1">
      <alignment horizontal="center"/>
    </xf>
    <xf numFmtId="166" fontId="0" fillId="0" borderId="0" xfId="18" applyNumberFormat="1" applyFont="1"/>
    <xf numFmtId="9" fontId="0" fillId="0" borderId="0" xfId="11" applyFont="1"/>
    <xf numFmtId="166" fontId="0" fillId="0" borderId="0" xfId="18" applyNumberFormat="1" applyFont="1" applyAlignment="1">
      <alignment wrapText="1"/>
    </xf>
    <xf numFmtId="0" fontId="23" fillId="17" borderId="0" xfId="0" applyFont="1" applyFill="1" applyAlignment="1">
      <alignment vertical="center"/>
    </xf>
    <xf numFmtId="0" fontId="15" fillId="17" borderId="0" xfId="0" applyFont="1" applyFill="1"/>
    <xf numFmtId="0" fontId="18" fillId="17" borderId="29" xfId="0" applyFont="1" applyFill="1" applyBorder="1" applyAlignment="1">
      <alignment vertical="center" wrapText="1"/>
    </xf>
    <xf numFmtId="0" fontId="15" fillId="17" borderId="0" xfId="0" applyFont="1" applyFill="1" applyAlignment="1">
      <alignment horizontal="center"/>
    </xf>
    <xf numFmtId="0" fontId="23" fillId="17" borderId="0" xfId="0" applyFont="1" applyFill="1" applyAlignment="1">
      <alignment horizontal="center" vertical="center"/>
    </xf>
    <xf numFmtId="0" fontId="55" fillId="17" borderId="0" xfId="0" applyFont="1" applyFill="1" applyAlignment="1">
      <alignment horizontal="left"/>
    </xf>
    <xf numFmtId="0" fontId="24" fillId="17" borderId="0" xfId="0" applyFont="1" applyFill="1" applyAlignment="1">
      <alignment horizontal="left" vertical="center"/>
    </xf>
    <xf numFmtId="0" fontId="44" fillId="3" borderId="30" xfId="0" applyFont="1" applyFill="1" applyBorder="1" applyAlignment="1">
      <alignment vertical="center"/>
    </xf>
    <xf numFmtId="0" fontId="0" fillId="0" borderId="38" xfId="0" applyBorder="1"/>
    <xf numFmtId="0" fontId="18" fillId="8" borderId="29" xfId="0" applyFont="1" applyFill="1" applyBorder="1" applyAlignment="1">
      <alignment horizontal="left" vertical="center" wrapText="1"/>
    </xf>
    <xf numFmtId="0" fontId="0" fillId="17" borderId="0" xfId="0" applyFill="1"/>
    <xf numFmtId="0" fontId="18" fillId="17" borderId="0" xfId="0" applyFont="1" applyFill="1"/>
    <xf numFmtId="0" fontId="18" fillId="17" borderId="31" xfId="0" applyFont="1" applyFill="1" applyBorder="1"/>
    <xf numFmtId="0" fontId="0" fillId="17" borderId="0" xfId="0" applyFill="1" applyAlignment="1">
      <alignment vertical="center"/>
    </xf>
    <xf numFmtId="0" fontId="19" fillId="17" borderId="0" xfId="0" applyFont="1" applyFill="1"/>
    <xf numFmtId="0" fontId="56" fillId="17" borderId="0" xfId="0" applyFont="1" applyFill="1"/>
    <xf numFmtId="0" fontId="56" fillId="17" borderId="0" xfId="0" applyFont="1" applyFill="1" applyAlignment="1">
      <alignment vertical="center"/>
    </xf>
    <xf numFmtId="0" fontId="45" fillId="18" borderId="0" xfId="0" applyFont="1" applyFill="1"/>
    <xf numFmtId="0" fontId="0" fillId="18" borderId="0" xfId="0" applyFill="1"/>
    <xf numFmtId="0" fontId="16" fillId="18" borderId="0" xfId="0" applyFont="1" applyFill="1"/>
    <xf numFmtId="0" fontId="5" fillId="18" borderId="0" xfId="0" applyFont="1" applyFill="1"/>
    <xf numFmtId="0" fontId="0" fillId="18" borderId="0" xfId="0" applyFill="1" applyAlignment="1">
      <alignment vertical="center" wrapText="1"/>
    </xf>
    <xf numFmtId="0" fontId="26" fillId="17" borderId="0" xfId="0" applyFont="1" applyFill="1"/>
    <xf numFmtId="0" fontId="18" fillId="3" borderId="29" xfId="0" applyFont="1" applyFill="1" applyBorder="1" applyAlignment="1">
      <alignment wrapText="1"/>
    </xf>
    <xf numFmtId="0" fontId="18" fillId="3" borderId="0" xfId="0" applyFont="1" applyFill="1" applyAlignment="1">
      <alignment wrapText="1"/>
    </xf>
    <xf numFmtId="0" fontId="15" fillId="7" borderId="0" xfId="0" applyFont="1" applyFill="1"/>
    <xf numFmtId="0" fontId="15" fillId="0" borderId="0" xfId="0" applyFont="1" applyAlignment="1">
      <alignment horizontal="center" vertical="center"/>
    </xf>
    <xf numFmtId="0" fontId="15" fillId="0" borderId="0" xfId="0" applyFont="1" applyAlignment="1">
      <alignment vertical="center"/>
    </xf>
    <xf numFmtId="0" fontId="27" fillId="2" borderId="8" xfId="0" applyFont="1" applyFill="1" applyBorder="1" applyAlignment="1">
      <alignment horizontal="center" vertical="center" wrapText="1"/>
    </xf>
    <xf numFmtId="14" fontId="20" fillId="3" borderId="0" xfId="0" applyNumberFormat="1" applyFont="1" applyFill="1" applyAlignment="1">
      <alignment horizontal="left" vertical="center"/>
    </xf>
    <xf numFmtId="14" fontId="44" fillId="3" borderId="30" xfId="0" applyNumberFormat="1" applyFont="1" applyFill="1" applyBorder="1" applyAlignment="1">
      <alignment horizontal="left" vertical="center"/>
    </xf>
    <xf numFmtId="14" fontId="18" fillId="0" borderId="29" xfId="0" applyNumberFormat="1" applyFont="1" applyBorder="1" applyAlignment="1">
      <alignment horizontal="left" vertical="center" wrapText="1"/>
    </xf>
    <xf numFmtId="14" fontId="44" fillId="3" borderId="30" xfId="0" applyNumberFormat="1" applyFont="1" applyFill="1" applyBorder="1" applyAlignment="1">
      <alignment vertical="center"/>
    </xf>
    <xf numFmtId="0" fontId="16" fillId="3" borderId="0" xfId="0" applyFont="1" applyFill="1" applyAlignment="1">
      <alignment horizontal="left" vertical="center" wrapText="1"/>
    </xf>
    <xf numFmtId="0" fontId="16" fillId="3" borderId="0" xfId="0" applyFont="1" applyFill="1" applyAlignment="1">
      <alignment horizontal="left" vertical="top" wrapText="1"/>
    </xf>
    <xf numFmtId="1" fontId="13" fillId="4" borderId="26" xfId="0" applyNumberFormat="1" applyFont="1" applyFill="1" applyBorder="1" applyAlignment="1">
      <alignment horizontal="center" vertical="center"/>
    </xf>
    <xf numFmtId="10" fontId="4" fillId="5" borderId="0" xfId="0" applyNumberFormat="1" applyFont="1" applyFill="1" applyAlignment="1">
      <alignment horizontal="center" vertical="center"/>
    </xf>
    <xf numFmtId="10" fontId="4" fillId="5" borderId="3" xfId="0" applyNumberFormat="1" applyFont="1" applyFill="1" applyBorder="1" applyAlignment="1">
      <alignment horizontal="center" vertical="center"/>
    </xf>
    <xf numFmtId="0" fontId="39" fillId="3" borderId="29" xfId="0" applyFont="1" applyFill="1" applyBorder="1" applyAlignment="1">
      <alignment horizontal="left" vertical="top" wrapText="1"/>
    </xf>
    <xf numFmtId="0" fontId="57" fillId="3" borderId="0" xfId="0" applyFont="1" applyFill="1" applyAlignment="1">
      <alignment vertical="center"/>
    </xf>
    <xf numFmtId="0" fontId="57" fillId="3" borderId="0" xfId="0" applyFont="1" applyFill="1" applyAlignment="1">
      <alignment vertical="center" wrapText="1"/>
    </xf>
    <xf numFmtId="0" fontId="27" fillId="3" borderId="20" xfId="0" applyFont="1" applyFill="1" applyBorder="1" applyAlignment="1">
      <alignment vertical="center"/>
    </xf>
    <xf numFmtId="0" fontId="58" fillId="3" borderId="29" xfId="0" applyFont="1" applyFill="1" applyBorder="1" applyAlignment="1">
      <alignment wrapText="1"/>
    </xf>
    <xf numFmtId="0" fontId="59" fillId="17" borderId="0" xfId="0" applyFont="1" applyFill="1" applyAlignment="1">
      <alignment horizontal="left"/>
    </xf>
    <xf numFmtId="0" fontId="60" fillId="17" borderId="0" xfId="0" applyFont="1" applyFill="1" applyAlignment="1">
      <alignment horizontal="left"/>
    </xf>
    <xf numFmtId="0" fontId="61" fillId="17" borderId="29" xfId="0" applyFont="1" applyFill="1" applyBorder="1" applyAlignment="1">
      <alignment vertical="center" wrapText="1"/>
    </xf>
    <xf numFmtId="0" fontId="27" fillId="17" borderId="8" xfId="0" applyFont="1" applyFill="1" applyBorder="1" applyAlignment="1">
      <alignment horizontal="center" vertical="center"/>
    </xf>
    <xf numFmtId="0" fontId="27" fillId="17" borderId="8" xfId="0" applyFont="1" applyFill="1" applyBorder="1" applyAlignment="1">
      <alignment horizontal="center"/>
    </xf>
    <xf numFmtId="0" fontId="22" fillId="3" borderId="0" xfId="0" applyFont="1" applyFill="1" applyAlignment="1">
      <alignment horizontal="left" vertical="center" wrapText="1"/>
    </xf>
    <xf numFmtId="0" fontId="67" fillId="3" borderId="29" xfId="0" applyFont="1" applyFill="1" applyBorder="1"/>
    <xf numFmtId="0" fontId="18" fillId="0" borderId="8" xfId="0" applyFont="1" applyBorder="1" applyAlignment="1">
      <alignment horizontal="left" vertical="center" wrapText="1"/>
    </xf>
    <xf numFmtId="0" fontId="24" fillId="8" borderId="0" xfId="0" applyFont="1" applyFill="1" applyAlignment="1">
      <alignment horizontal="left" vertical="center"/>
    </xf>
    <xf numFmtId="0" fontId="44" fillId="8" borderId="30" xfId="0" applyFont="1" applyFill="1" applyBorder="1" applyAlignment="1">
      <alignment horizontal="left" vertical="center"/>
    </xf>
    <xf numFmtId="0" fontId="15" fillId="8" borderId="0" xfId="0" applyFont="1" applyFill="1" applyAlignment="1">
      <alignment vertical="center"/>
    </xf>
    <xf numFmtId="0" fontId="23" fillId="8" borderId="0" xfId="0" applyFont="1" applyFill="1" applyAlignment="1">
      <alignment vertical="center"/>
    </xf>
    <xf numFmtId="0" fontId="18" fillId="8" borderId="29" xfId="0" applyFont="1" applyFill="1" applyBorder="1" applyAlignment="1">
      <alignment vertical="center" wrapText="1"/>
    </xf>
    <xf numFmtId="0" fontId="15" fillId="8" borderId="0" xfId="0" applyFont="1" applyFill="1"/>
    <xf numFmtId="0" fontId="22" fillId="3" borderId="0" xfId="0" applyFont="1" applyFill="1" applyAlignment="1">
      <alignment horizontal="left" vertical="center"/>
    </xf>
    <xf numFmtId="0" fontId="26" fillId="3" borderId="30" xfId="0" applyFont="1" applyFill="1" applyBorder="1" applyAlignment="1">
      <alignment vertical="center"/>
    </xf>
    <xf numFmtId="0" fontId="47" fillId="3" borderId="30" xfId="0" applyFont="1" applyFill="1" applyBorder="1" applyAlignment="1">
      <alignment vertical="center"/>
    </xf>
    <xf numFmtId="0" fontId="18" fillId="3" borderId="29" xfId="0" applyFont="1" applyFill="1" applyBorder="1" applyAlignment="1">
      <alignment horizontal="center" vertical="center" wrapText="1"/>
    </xf>
    <xf numFmtId="0" fontId="26" fillId="19" borderId="0" xfId="0" applyFont="1" applyFill="1"/>
    <xf numFmtId="0" fontId="18" fillId="19" borderId="0" xfId="0" applyFont="1" applyFill="1" applyAlignment="1">
      <alignment wrapText="1"/>
    </xf>
    <xf numFmtId="0" fontId="15" fillId="19" borderId="0" xfId="0" applyFont="1" applyFill="1"/>
    <xf numFmtId="0" fontId="51" fillId="0" borderId="34" xfId="0" applyFont="1" applyBorder="1" applyAlignment="1">
      <alignment horizontal="center" vertical="center" wrapText="1"/>
    </xf>
    <xf numFmtId="0" fontId="51" fillId="0" borderId="40" xfId="0" applyFont="1" applyBorder="1" applyAlignment="1">
      <alignment horizontal="center" vertical="center" wrapText="1"/>
    </xf>
    <xf numFmtId="0" fontId="51" fillId="0" borderId="41" xfId="0" applyFont="1" applyBorder="1" applyAlignment="1">
      <alignment horizontal="center" vertical="center" wrapText="1"/>
    </xf>
    <xf numFmtId="0" fontId="23" fillId="3" borderId="0" xfId="0" applyFont="1" applyFill="1" applyAlignment="1">
      <alignment vertical="center" wrapText="1"/>
    </xf>
    <xf numFmtId="0" fontId="68" fillId="18" borderId="0" xfId="0" applyFont="1" applyFill="1"/>
    <xf numFmtId="0" fontId="26" fillId="3" borderId="30" xfId="0" applyFont="1" applyFill="1" applyBorder="1" applyAlignment="1">
      <alignment vertical="center" wrapText="1"/>
    </xf>
    <xf numFmtId="14" fontId="18" fillId="3" borderId="29" xfId="0" applyNumberFormat="1" applyFont="1" applyFill="1" applyBorder="1" applyAlignment="1">
      <alignment horizontal="center" wrapText="1"/>
    </xf>
    <xf numFmtId="14" fontId="15" fillId="3" borderId="0" xfId="0" applyNumberFormat="1" applyFont="1" applyFill="1" applyAlignment="1">
      <alignment horizontal="center"/>
    </xf>
    <xf numFmtId="0" fontId="69" fillId="0" borderId="35" xfId="13" applyFont="1" applyBorder="1" applyAlignment="1">
      <alignment horizontal="center" vertical="center" wrapText="1"/>
    </xf>
    <xf numFmtId="0" fontId="49" fillId="20" borderId="8" xfId="0" applyFont="1" applyFill="1" applyBorder="1" applyAlignment="1">
      <alignment horizontal="center" vertical="center" wrapText="1"/>
    </xf>
    <xf numFmtId="0" fontId="3" fillId="11" borderId="8" xfId="0" applyFont="1" applyFill="1" applyBorder="1" applyAlignment="1">
      <alignment horizontal="left"/>
    </xf>
    <xf numFmtId="0" fontId="3" fillId="11" borderId="8" xfId="0" applyFont="1" applyFill="1" applyBorder="1"/>
    <xf numFmtId="0" fontId="0" fillId="0" borderId="8" xfId="0" applyBorder="1" applyAlignment="1">
      <alignment horizontal="left"/>
    </xf>
    <xf numFmtId="0" fontId="0" fillId="0" borderId="8" xfId="0" applyBorder="1"/>
    <xf numFmtId="0" fontId="27" fillId="10" borderId="8" xfId="0" applyFont="1" applyFill="1" applyBorder="1"/>
    <xf numFmtId="0" fontId="27" fillId="10" borderId="8" xfId="0" applyFont="1" applyFill="1" applyBorder="1" applyAlignment="1">
      <alignment horizontal="right"/>
    </xf>
    <xf numFmtId="0" fontId="27" fillId="4" borderId="5" xfId="0" applyFont="1" applyFill="1" applyBorder="1" applyAlignment="1">
      <alignment vertical="center"/>
    </xf>
    <xf numFmtId="0" fontId="27" fillId="2" borderId="10" xfId="0" applyFont="1" applyFill="1" applyBorder="1" applyAlignment="1">
      <alignment vertical="center" wrapText="1"/>
    </xf>
    <xf numFmtId="0" fontId="28" fillId="0" borderId="8" xfId="0" applyFont="1" applyBorder="1" applyAlignment="1">
      <alignment vertical="center" wrapText="1"/>
    </xf>
    <xf numFmtId="0" fontId="71" fillId="21" borderId="29" xfId="0" applyFont="1" applyFill="1" applyBorder="1" applyAlignment="1">
      <alignment horizontal="left" vertical="center" wrapText="1"/>
    </xf>
    <xf numFmtId="14" fontId="0" fillId="0" borderId="0" xfId="0" applyNumberFormat="1"/>
    <xf numFmtId="0" fontId="73" fillId="3" borderId="0" xfId="0" applyFont="1" applyFill="1"/>
    <xf numFmtId="0" fontId="74" fillId="3" borderId="0" xfId="0" applyFont="1" applyFill="1"/>
    <xf numFmtId="0" fontId="75" fillId="11" borderId="8" xfId="0" applyFont="1" applyFill="1" applyBorder="1" applyAlignment="1">
      <alignment horizontal="left"/>
    </xf>
    <xf numFmtId="0" fontId="75" fillId="11" borderId="8" xfId="0" applyFont="1" applyFill="1" applyBorder="1"/>
    <xf numFmtId="0" fontId="72" fillId="0" borderId="8" xfId="0" applyFont="1" applyBorder="1" applyAlignment="1">
      <alignment horizontal="left"/>
    </xf>
    <xf numFmtId="0" fontId="72" fillId="0" borderId="8" xfId="0" applyFont="1" applyBorder="1"/>
    <xf numFmtId="43" fontId="72" fillId="0" borderId="8" xfId="18" applyFont="1" applyBorder="1"/>
    <xf numFmtId="0" fontId="3" fillId="0" borderId="8" xfId="0" applyFont="1" applyBorder="1" applyAlignment="1">
      <alignment horizontal="center" vertical="center"/>
    </xf>
    <xf numFmtId="10" fontId="0" fillId="0" borderId="8" xfId="0" applyNumberForma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top" wrapText="1"/>
    </xf>
    <xf numFmtId="0" fontId="3" fillId="0" borderId="8" xfId="0" applyFont="1" applyBorder="1" applyAlignment="1">
      <alignment horizontal="center" vertical="center" wrapText="1"/>
    </xf>
    <xf numFmtId="0" fontId="3" fillId="2" borderId="8" xfId="0" applyFont="1" applyFill="1" applyBorder="1" applyAlignment="1">
      <alignment horizontal="center" vertical="center" wrapText="1"/>
    </xf>
    <xf numFmtId="0" fontId="0" fillId="0" borderId="8" xfId="0" applyBorder="1" applyAlignment="1">
      <alignment wrapText="1"/>
    </xf>
    <xf numFmtId="0" fontId="0" fillId="16" borderId="8" xfId="0" applyFill="1" applyBorder="1"/>
    <xf numFmtId="0" fontId="0" fillId="22" borderId="8" xfId="0" applyFill="1" applyBorder="1"/>
    <xf numFmtId="0" fontId="3" fillId="23" borderId="8" xfId="0" applyFont="1" applyFill="1" applyBorder="1" applyAlignment="1">
      <alignment horizontal="center" vertical="center" wrapText="1"/>
    </xf>
    <xf numFmtId="0" fontId="0" fillId="0" borderId="8" xfId="0" applyBorder="1" applyAlignment="1">
      <alignment vertical="top" wrapText="1"/>
    </xf>
    <xf numFmtId="14" fontId="0" fillId="0" borderId="0" xfId="0" applyNumberFormat="1" applyAlignment="1">
      <alignment horizontal="right"/>
    </xf>
    <xf numFmtId="1" fontId="16" fillId="3" borderId="0" xfId="1" applyNumberFormat="1" applyFont="1" applyFill="1" applyBorder="1" applyAlignment="1">
      <alignment horizontal="left" vertical="center"/>
    </xf>
    <xf numFmtId="0" fontId="1" fillId="0" borderId="0" xfId="0" applyFont="1"/>
    <xf numFmtId="0" fontId="1" fillId="3" borderId="0" xfId="0" applyFont="1" applyFill="1"/>
    <xf numFmtId="14" fontId="1" fillId="3" borderId="0" xfId="0" applyNumberFormat="1" applyFont="1" applyFill="1" applyAlignment="1">
      <alignment horizontal="left"/>
    </xf>
    <xf numFmtId="0" fontId="1" fillId="3" borderId="0" xfId="0" applyFont="1" applyFill="1" applyAlignment="1">
      <alignment vertical="center"/>
    </xf>
    <xf numFmtId="0" fontId="1" fillId="3" borderId="0" xfId="0" applyFont="1" applyFill="1" applyAlignment="1">
      <alignment horizontal="center"/>
    </xf>
    <xf numFmtId="0" fontId="1" fillId="6" borderId="8" xfId="0" applyFont="1" applyFill="1" applyBorder="1"/>
    <xf numFmtId="0" fontId="1" fillId="3" borderId="0" xfId="0" applyFont="1" applyFill="1" applyAlignment="1">
      <alignment horizontal="left"/>
    </xf>
    <xf numFmtId="0" fontId="1" fillId="3" borderId="30" xfId="0" applyFont="1" applyFill="1" applyBorder="1" applyAlignment="1">
      <alignment horizontal="left"/>
    </xf>
    <xf numFmtId="0" fontId="1" fillId="3" borderId="0" xfId="0" applyFont="1" applyFill="1" applyAlignment="1">
      <alignment wrapText="1"/>
    </xf>
    <xf numFmtId="0" fontId="1" fillId="3" borderId="20" xfId="0" applyFont="1" applyFill="1" applyBorder="1" applyAlignment="1">
      <alignment vertical="center"/>
    </xf>
    <xf numFmtId="0" fontId="1" fillId="3" borderId="20" xfId="0" applyFont="1" applyFill="1" applyBorder="1" applyAlignment="1">
      <alignment horizontal="left" vertical="center" wrapText="1"/>
    </xf>
    <xf numFmtId="0" fontId="1" fillId="3" borderId="20" xfId="0" applyFont="1" applyFill="1" applyBorder="1" applyAlignment="1">
      <alignment horizontal="left" vertical="center"/>
    </xf>
    <xf numFmtId="0" fontId="1" fillId="3" borderId="0" xfId="0" applyFont="1" applyFill="1" applyAlignment="1">
      <alignment horizontal="left" vertical="center" wrapText="1"/>
    </xf>
    <xf numFmtId="0" fontId="1" fillId="3" borderId="0" xfId="0" applyFont="1" applyFill="1" applyAlignment="1">
      <alignment horizontal="left" vertical="center"/>
    </xf>
    <xf numFmtId="0" fontId="1" fillId="3" borderId="21" xfId="0" applyFont="1" applyFill="1" applyBorder="1" applyAlignment="1">
      <alignment vertical="center"/>
    </xf>
    <xf numFmtId="0" fontId="1" fillId="3" borderId="21" xfId="0" applyFont="1" applyFill="1" applyBorder="1" applyAlignment="1">
      <alignment horizontal="left" vertical="center"/>
    </xf>
    <xf numFmtId="0" fontId="1" fillId="3" borderId="21" xfId="0" applyFont="1" applyFill="1" applyBorder="1" applyAlignment="1">
      <alignment horizontal="left" vertical="center" wrapText="1"/>
    </xf>
    <xf numFmtId="0" fontId="1" fillId="0" borderId="21" xfId="0" applyFont="1" applyBorder="1" applyAlignment="1">
      <alignment horizontal="left" vertical="center"/>
    </xf>
    <xf numFmtId="0" fontId="1" fillId="3" borderId="21" xfId="0" applyFont="1" applyFill="1" applyBorder="1" applyAlignment="1">
      <alignment vertical="center" wrapText="1"/>
    </xf>
    <xf numFmtId="0" fontId="1" fillId="0" borderId="20" xfId="0" applyFont="1" applyBorder="1" applyAlignment="1">
      <alignment horizontal="left" vertical="center"/>
    </xf>
    <xf numFmtId="0" fontId="1" fillId="3" borderId="21" xfId="0" applyFont="1" applyFill="1" applyBorder="1"/>
    <xf numFmtId="0" fontId="1" fillId="3" borderId="20" xfId="0" applyFont="1" applyFill="1" applyBorder="1"/>
    <xf numFmtId="0" fontId="1" fillId="5" borderId="22" xfId="0" applyFont="1" applyFill="1" applyBorder="1" applyAlignment="1">
      <alignment horizontal="center" vertical="center" wrapText="1"/>
    </xf>
    <xf numFmtId="9" fontId="1" fillId="5" borderId="22" xfId="11" applyFont="1" applyFill="1" applyBorder="1" applyAlignment="1">
      <alignment horizontal="center" vertical="center"/>
    </xf>
    <xf numFmtId="0" fontId="1" fillId="5" borderId="8" xfId="0" applyFont="1" applyFill="1" applyBorder="1" applyAlignment="1">
      <alignment horizontal="center" vertical="center"/>
    </xf>
    <xf numFmtId="1" fontId="1" fillId="3" borderId="0" xfId="0" applyNumberFormat="1" applyFont="1" applyFill="1" applyAlignment="1">
      <alignment horizontal="center" vertical="center"/>
    </xf>
    <xf numFmtId="0" fontId="1" fillId="0" borderId="0" xfId="0" applyFont="1" applyAlignment="1">
      <alignment vertical="center" wrapText="1"/>
    </xf>
    <xf numFmtId="0" fontId="1" fillId="0" borderId="8" xfId="0" applyFont="1" applyBorder="1" applyAlignment="1">
      <alignment vertical="center" wrapText="1"/>
    </xf>
    <xf numFmtId="0" fontId="1" fillId="5" borderId="8" xfId="0" applyFont="1" applyFill="1" applyBorder="1" applyAlignment="1">
      <alignment horizontal="center" vertical="center" wrapText="1"/>
    </xf>
    <xf numFmtId="9" fontId="1" fillId="3" borderId="0" xfId="0" applyNumberFormat="1" applyFont="1" applyFill="1" applyAlignment="1">
      <alignment horizontal="center" vertical="center"/>
    </xf>
    <xf numFmtId="0" fontId="1" fillId="3" borderId="8" xfId="0" applyFont="1" applyFill="1" applyBorder="1"/>
    <xf numFmtId="0" fontId="1" fillId="3" borderId="8" xfId="0" applyFont="1" applyFill="1" applyBorder="1" applyAlignment="1">
      <alignment horizontal="left"/>
    </xf>
    <xf numFmtId="9" fontId="1" fillId="5" borderId="8" xfId="11" applyFont="1" applyFill="1" applyBorder="1" applyAlignment="1">
      <alignment horizontal="center" vertical="center"/>
    </xf>
    <xf numFmtId="2" fontId="1" fillId="5" borderId="22" xfId="11" applyNumberFormat="1" applyFont="1" applyFill="1" applyBorder="1" applyAlignment="1">
      <alignment horizontal="center" vertical="center"/>
    </xf>
    <xf numFmtId="0" fontId="1" fillId="0" borderId="1" xfId="0" applyFont="1" applyBorder="1" applyAlignment="1">
      <alignment wrapText="1"/>
    </xf>
    <xf numFmtId="2" fontId="1" fillId="5" borderId="8" xfId="11" applyNumberFormat="1" applyFont="1" applyFill="1" applyBorder="1" applyAlignment="1">
      <alignment horizontal="center" vertical="center"/>
    </xf>
    <xf numFmtId="0" fontId="1" fillId="3" borderId="1" xfId="0" applyFont="1" applyFill="1" applyBorder="1" applyAlignment="1">
      <alignment wrapText="1"/>
    </xf>
    <xf numFmtId="0" fontId="1" fillId="3" borderId="0" xfId="0" applyFont="1" applyFill="1" applyAlignment="1">
      <alignment vertical="center" wrapText="1"/>
    </xf>
    <xf numFmtId="9" fontId="1" fillId="5" borderId="8" xfId="11" applyFont="1" applyFill="1" applyBorder="1" applyAlignment="1">
      <alignment horizontal="center" vertical="center" wrapText="1"/>
    </xf>
    <xf numFmtId="0" fontId="1" fillId="3" borderId="8" xfId="0" applyFont="1" applyFill="1" applyBorder="1" applyAlignment="1">
      <alignment vertical="center" wrapText="1"/>
    </xf>
    <xf numFmtId="164" fontId="1" fillId="5" borderId="8" xfId="11" applyNumberFormat="1" applyFont="1" applyFill="1" applyBorder="1" applyAlignment="1">
      <alignment horizontal="center" vertical="center"/>
    </xf>
    <xf numFmtId="164" fontId="1" fillId="3" borderId="0" xfId="0" applyNumberFormat="1" applyFont="1" applyFill="1" applyAlignment="1">
      <alignment horizontal="center" vertical="center"/>
    </xf>
    <xf numFmtId="0" fontId="1" fillId="3" borderId="0" xfId="0" applyFont="1" applyFill="1" applyAlignment="1">
      <alignment horizontal="left" vertical="top"/>
    </xf>
    <xf numFmtId="167" fontId="1" fillId="5" borderId="8" xfId="11" applyNumberFormat="1" applyFont="1" applyFill="1" applyBorder="1" applyAlignment="1">
      <alignment horizontal="center" vertical="center"/>
    </xf>
    <xf numFmtId="166" fontId="1" fillId="5" borderId="22" xfId="18" applyNumberFormat="1" applyFont="1" applyFill="1" applyBorder="1" applyAlignment="1">
      <alignment horizontal="center" vertical="center"/>
    </xf>
    <xf numFmtId="0" fontId="1" fillId="3" borderId="30" xfId="0" applyFont="1" applyFill="1" applyBorder="1"/>
    <xf numFmtId="0" fontId="1" fillId="3" borderId="42" xfId="0" applyFont="1" applyFill="1" applyBorder="1" applyAlignment="1">
      <alignment horizontal="center"/>
    </xf>
    <xf numFmtId="0" fontId="1" fillId="3" borderId="22" xfId="0" applyFont="1" applyFill="1" applyBorder="1" applyAlignment="1">
      <alignment horizontal="center"/>
    </xf>
    <xf numFmtId="1" fontId="1" fillId="5" borderId="8" xfId="1" applyNumberFormat="1" applyFont="1" applyFill="1" applyBorder="1" applyAlignment="1">
      <alignment horizontal="center" vertical="center" wrapText="1"/>
    </xf>
    <xf numFmtId="1" fontId="1" fillId="5" borderId="8" xfId="1" applyNumberFormat="1" applyFont="1" applyFill="1" applyBorder="1" applyAlignment="1">
      <alignment horizontal="center" vertical="center"/>
    </xf>
    <xf numFmtId="0" fontId="1" fillId="10" borderId="0" xfId="0" applyFont="1" applyFill="1"/>
    <xf numFmtId="0" fontId="1" fillId="3" borderId="3" xfId="0" applyFont="1" applyFill="1" applyBorder="1"/>
    <xf numFmtId="0" fontId="1" fillId="3" borderId="3" xfId="0" applyFont="1" applyFill="1" applyBorder="1" applyAlignment="1">
      <alignment horizontal="left"/>
    </xf>
    <xf numFmtId="10" fontId="1" fillId="5" borderId="8" xfId="1" applyNumberFormat="1" applyFont="1" applyFill="1" applyBorder="1" applyAlignment="1">
      <alignment horizontal="center" vertical="center"/>
    </xf>
    <xf numFmtId="14" fontId="1" fillId="3" borderId="11" xfId="0" applyNumberFormat="1" applyFont="1" applyFill="1" applyBorder="1" applyAlignment="1">
      <alignment horizontal="left" vertical="center"/>
    </xf>
    <xf numFmtId="0" fontId="1" fillId="3" borderId="12" xfId="0" applyFont="1" applyFill="1" applyBorder="1" applyAlignment="1">
      <alignment horizontal="left" vertical="center"/>
    </xf>
    <xf numFmtId="14" fontId="1" fillId="3" borderId="12" xfId="0" applyNumberFormat="1" applyFont="1" applyFill="1" applyBorder="1" applyAlignment="1">
      <alignment horizontal="left" vertical="center"/>
    </xf>
    <xf numFmtId="0" fontId="1" fillId="3" borderId="15" xfId="0" applyFont="1" applyFill="1" applyBorder="1" applyAlignment="1">
      <alignment wrapText="1"/>
    </xf>
    <xf numFmtId="0" fontId="1" fillId="8" borderId="0" xfId="0" applyFont="1" applyFill="1"/>
    <xf numFmtId="0" fontId="1" fillId="17" borderId="0" xfId="0" applyFont="1" applyFill="1" applyAlignment="1">
      <alignment horizontal="center"/>
    </xf>
    <xf numFmtId="0" fontId="1" fillId="17" borderId="0" xfId="0" applyFont="1" applyFill="1"/>
    <xf numFmtId="0" fontId="1" fillId="17" borderId="0" xfId="0" applyFont="1" applyFill="1" applyAlignment="1">
      <alignment horizontal="left" vertical="center"/>
    </xf>
    <xf numFmtId="0" fontId="1" fillId="8" borderId="0" xfId="0" applyFont="1" applyFill="1" applyAlignment="1">
      <alignment vertical="center"/>
    </xf>
    <xf numFmtId="0" fontId="1" fillId="17" borderId="0" xfId="0" applyFont="1" applyFill="1" applyAlignment="1">
      <alignment horizontal="center" vertical="center"/>
    </xf>
    <xf numFmtId="0" fontId="1" fillId="17" borderId="0" xfId="0" applyFont="1" applyFill="1" applyAlignment="1">
      <alignment vertical="center"/>
    </xf>
    <xf numFmtId="14" fontId="1" fillId="3" borderId="11" xfId="0" applyNumberFormat="1" applyFont="1" applyFill="1" applyBorder="1"/>
    <xf numFmtId="14" fontId="1" fillId="3" borderId="11" xfId="0" applyNumberFormat="1" applyFont="1" applyFill="1" applyBorder="1" applyAlignment="1">
      <alignment horizontal="center"/>
    </xf>
    <xf numFmtId="0" fontId="1" fillId="3" borderId="18" xfId="0" applyFont="1" applyFill="1" applyBorder="1" applyAlignment="1">
      <alignment wrapText="1"/>
    </xf>
    <xf numFmtId="0" fontId="1" fillId="0" borderId="23" xfId="0" applyFont="1" applyBorder="1" applyAlignment="1">
      <alignment horizontal="left" vertical="center"/>
    </xf>
    <xf numFmtId="0" fontId="1" fillId="0" borderId="13" xfId="0" applyFont="1" applyBorder="1" applyAlignment="1">
      <alignment horizontal="left" vertical="center"/>
    </xf>
    <xf numFmtId="0" fontId="1" fillId="3" borderId="13" xfId="0" applyFont="1" applyFill="1" applyBorder="1"/>
    <xf numFmtId="164" fontId="1" fillId="3" borderId="13" xfId="0" applyNumberFormat="1" applyFont="1" applyFill="1" applyBorder="1"/>
    <xf numFmtId="164" fontId="1" fillId="3" borderId="14" xfId="0" applyNumberFormat="1" applyFont="1" applyFill="1" applyBorder="1" applyAlignment="1">
      <alignment horizontal="right" wrapText="1"/>
    </xf>
    <xf numFmtId="164" fontId="1" fillId="3" borderId="14" xfId="0" applyNumberFormat="1" applyFont="1" applyFill="1" applyBorder="1"/>
    <xf numFmtId="0" fontId="1" fillId="3" borderId="12" xfId="0" applyFont="1" applyFill="1" applyBorder="1"/>
    <xf numFmtId="0" fontId="1" fillId="3" borderId="17" xfId="0" applyFont="1" applyFill="1" applyBorder="1"/>
    <xf numFmtId="0" fontId="1" fillId="3" borderId="17" xfId="0" applyFont="1" applyFill="1" applyBorder="1" applyAlignment="1">
      <alignment wrapText="1"/>
    </xf>
    <xf numFmtId="0" fontId="1" fillId="3" borderId="17" xfId="0" applyFont="1" applyFill="1" applyBorder="1" applyAlignment="1">
      <alignment horizontal="left" vertical="center"/>
    </xf>
    <xf numFmtId="0" fontId="1" fillId="19" borderId="0" xfId="0" applyFont="1" applyFill="1"/>
    <xf numFmtId="0" fontId="1" fillId="17" borderId="8" xfId="0" applyFont="1" applyFill="1" applyBorder="1" applyAlignment="1">
      <alignment horizontal="left" vertical="center"/>
    </xf>
    <xf numFmtId="164" fontId="1" fillId="3" borderId="14" xfId="0" applyNumberFormat="1" applyFont="1" applyFill="1" applyBorder="1" applyAlignment="1">
      <alignment wrapText="1"/>
    </xf>
    <xf numFmtId="0" fontId="1" fillId="3" borderId="39" xfId="0" applyFont="1" applyFill="1" applyBorder="1"/>
    <xf numFmtId="14" fontId="1" fillId="3" borderId="7" xfId="0" applyNumberFormat="1" applyFont="1" applyFill="1" applyBorder="1" applyAlignment="1">
      <alignment horizontal="center"/>
    </xf>
    <xf numFmtId="0" fontId="1" fillId="3" borderId="7" xfId="0" applyFont="1" applyFill="1" applyBorder="1"/>
    <xf numFmtId="0" fontId="1" fillId="3" borderId="7" xfId="0" applyFont="1" applyFill="1" applyBorder="1" applyAlignment="1">
      <alignment wrapText="1"/>
    </xf>
    <xf numFmtId="0" fontId="1" fillId="7" borderId="7" xfId="0" applyFont="1" applyFill="1" applyBorder="1"/>
    <xf numFmtId="0" fontId="1" fillId="3" borderId="14" xfId="0" applyFont="1" applyFill="1" applyBorder="1" applyAlignment="1">
      <alignment horizontal="left" vertical="center"/>
    </xf>
    <xf numFmtId="0" fontId="1" fillId="3" borderId="14" xfId="0" applyFont="1" applyFill="1" applyBorder="1" applyAlignment="1">
      <alignment vertical="center"/>
    </xf>
    <xf numFmtId="0" fontId="1" fillId="3" borderId="12" xfId="0" applyFont="1" applyFill="1" applyBorder="1" applyAlignment="1">
      <alignment vertical="center"/>
    </xf>
    <xf numFmtId="0" fontId="1" fillId="3" borderId="16" xfId="0" applyFont="1" applyFill="1" applyBorder="1" applyAlignment="1">
      <alignment vertical="center"/>
    </xf>
    <xf numFmtId="0" fontId="1" fillId="3" borderId="16" xfId="0" applyFont="1" applyFill="1" applyBorder="1" applyAlignment="1">
      <alignment horizontal="left" vertical="center"/>
    </xf>
    <xf numFmtId="0" fontId="1" fillId="3" borderId="14" xfId="0" applyFont="1" applyFill="1" applyBorder="1" applyAlignment="1">
      <alignment horizontal="center" vertical="center"/>
    </xf>
    <xf numFmtId="164" fontId="1" fillId="0" borderId="14" xfId="0" applyNumberFormat="1" applyFont="1" applyBorder="1" applyAlignment="1">
      <alignment horizontal="left" vertical="center" wrapText="1"/>
    </xf>
    <xf numFmtId="0" fontId="1" fillId="3" borderId="12" xfId="0" applyFont="1" applyFill="1" applyBorder="1" applyAlignment="1">
      <alignment horizontal="center" vertical="center"/>
    </xf>
    <xf numFmtId="164" fontId="1" fillId="3" borderId="12" xfId="0" applyNumberFormat="1" applyFont="1" applyFill="1" applyBorder="1" applyAlignment="1">
      <alignment horizontal="left" vertical="center" wrapText="1"/>
    </xf>
    <xf numFmtId="164" fontId="1" fillId="0" borderId="12" xfId="0" applyNumberFormat="1" applyFont="1" applyBorder="1" applyAlignment="1">
      <alignment horizontal="left" vertical="center" wrapText="1"/>
    </xf>
    <xf numFmtId="0" fontId="1" fillId="16" borderId="12" xfId="0" applyFont="1" applyFill="1" applyBorder="1" applyAlignment="1">
      <alignment horizontal="center" vertical="center"/>
    </xf>
    <xf numFmtId="0" fontId="1" fillId="3" borderId="12" xfId="0" applyFont="1" applyFill="1" applyBorder="1" applyAlignment="1">
      <alignment horizontal="center"/>
    </xf>
    <xf numFmtId="164" fontId="1" fillId="3" borderId="12" xfId="0" applyNumberFormat="1" applyFont="1" applyFill="1" applyBorder="1" applyAlignment="1">
      <alignment horizontal="left" wrapText="1"/>
    </xf>
    <xf numFmtId="164" fontId="1" fillId="3" borderId="14" xfId="0" applyNumberFormat="1" applyFont="1" applyFill="1" applyBorder="1" applyAlignment="1">
      <alignment horizontal="left" vertical="center" wrapText="1"/>
    </xf>
    <xf numFmtId="164" fontId="1" fillId="3" borderId="14" xfId="0" applyNumberFormat="1" applyFont="1" applyFill="1" applyBorder="1" applyAlignment="1">
      <alignment horizontal="left" wrapText="1"/>
    </xf>
    <xf numFmtId="0" fontId="1" fillId="18" borderId="0" xfId="0" applyFont="1" applyFill="1"/>
    <xf numFmtId="0" fontId="1" fillId="15" borderId="0" xfId="0" applyFont="1" applyFill="1"/>
    <xf numFmtId="0" fontId="42" fillId="3" borderId="0" xfId="0" applyFont="1" applyFill="1" applyAlignment="1">
      <alignment horizontal="left" vertical="top" wrapText="1"/>
    </xf>
    <xf numFmtId="0" fontId="42" fillId="3" borderId="0" xfId="0" applyFont="1" applyFill="1" applyAlignment="1">
      <alignment horizontal="left" vertical="top"/>
    </xf>
    <xf numFmtId="0" fontId="47" fillId="3" borderId="0" xfId="0" applyFont="1" applyFill="1" applyAlignment="1">
      <alignment horizontal="left" vertical="center" wrapText="1"/>
    </xf>
    <xf numFmtId="0" fontId="16" fillId="3" borderId="0" xfId="0" applyFont="1" applyFill="1" applyAlignment="1">
      <alignment horizontal="left" vertical="center" wrapText="1"/>
    </xf>
    <xf numFmtId="0" fontId="16" fillId="3" borderId="0" xfId="0" applyFont="1" applyFill="1" applyAlignment="1">
      <alignment horizontal="left" vertical="top" wrapText="1"/>
    </xf>
    <xf numFmtId="0" fontId="39" fillId="3" borderId="29" xfId="0" applyFont="1" applyFill="1" applyBorder="1" applyAlignment="1">
      <alignment horizontal="left" wrapText="1"/>
    </xf>
    <xf numFmtId="0" fontId="1" fillId="3" borderId="24" xfId="0" applyFont="1" applyFill="1" applyBorder="1" applyAlignment="1">
      <alignment horizontal="left" vertical="center"/>
    </xf>
    <xf numFmtId="0" fontId="1" fillId="3" borderId="0" xfId="0" applyFont="1" applyFill="1" applyAlignment="1">
      <alignment horizontal="left" vertical="center"/>
    </xf>
    <xf numFmtId="0" fontId="1" fillId="3" borderId="20" xfId="0" applyFont="1" applyFill="1" applyBorder="1" applyAlignment="1">
      <alignment horizontal="left" vertical="center"/>
    </xf>
    <xf numFmtId="0" fontId="31" fillId="0" borderId="6" xfId="0" applyFont="1" applyBorder="1" applyAlignment="1">
      <alignment horizontal="left" vertical="center" wrapText="1"/>
    </xf>
    <xf numFmtId="0" fontId="31" fillId="0" borderId="10" xfId="0" applyFont="1" applyBorder="1" applyAlignment="1">
      <alignment horizontal="left" vertical="center" wrapText="1"/>
    </xf>
    <xf numFmtId="0" fontId="29" fillId="0" borderId="6" xfId="0" applyFont="1" applyBorder="1" applyAlignment="1">
      <alignment horizontal="left" vertical="center" wrapText="1"/>
    </xf>
    <xf numFmtId="0" fontId="29" fillId="0" borderId="10" xfId="0" applyFont="1" applyBorder="1" applyAlignment="1">
      <alignment horizontal="left" vertical="center" wrapText="1"/>
    </xf>
    <xf numFmtId="0" fontId="31" fillId="11" borderId="6" xfId="12" applyFont="1" applyFill="1" applyBorder="1" applyAlignment="1">
      <alignment horizontal="left" vertical="center" wrapText="1"/>
    </xf>
    <xf numFmtId="0" fontId="31" fillId="11" borderId="10" xfId="12" applyFont="1" applyFill="1" applyBorder="1" applyAlignment="1">
      <alignment horizontal="left" vertical="center" wrapText="1"/>
    </xf>
    <xf numFmtId="0" fontId="27" fillId="8" borderId="0" xfId="0" applyFont="1" applyFill="1" applyAlignment="1">
      <alignment horizontal="center" vertical="center"/>
    </xf>
    <xf numFmtId="0" fontId="22" fillId="3" borderId="0" xfId="0" applyFont="1" applyFill="1" applyAlignment="1">
      <alignment horizontal="left" vertical="top" wrapText="1"/>
    </xf>
    <xf numFmtId="0" fontId="29" fillId="0" borderId="3" xfId="0" applyFont="1" applyBorder="1" applyAlignment="1">
      <alignment horizontal="left" vertical="center" wrapText="1"/>
    </xf>
    <xf numFmtId="0" fontId="29" fillId="0" borderId="9" xfId="0" applyFont="1" applyBorder="1" applyAlignment="1">
      <alignment horizontal="left" vertical="center" wrapText="1"/>
    </xf>
    <xf numFmtId="0" fontId="67" fillId="3" borderId="29" xfId="0" applyFont="1" applyFill="1" applyBorder="1" applyAlignment="1">
      <alignment horizontal="left"/>
    </xf>
    <xf numFmtId="0" fontId="29" fillId="0" borderId="5" xfId="0" applyFont="1" applyBorder="1" applyAlignment="1">
      <alignment horizontal="left" vertical="center" wrapText="1"/>
    </xf>
    <xf numFmtId="0" fontId="27" fillId="4" borderId="19" xfId="0" applyFont="1" applyFill="1" applyBorder="1" applyAlignment="1">
      <alignment horizontal="center" vertical="center"/>
    </xf>
    <xf numFmtId="0" fontId="27" fillId="4" borderId="22" xfId="0" applyFont="1" applyFill="1" applyBorder="1" applyAlignment="1">
      <alignment horizontal="center" vertical="center"/>
    </xf>
    <xf numFmtId="0" fontId="28" fillId="0" borderId="4" xfId="0" applyFont="1" applyBorder="1" applyAlignment="1">
      <alignment horizontal="left" vertical="center" wrapText="1"/>
    </xf>
    <xf numFmtId="0" fontId="28" fillId="0" borderId="2" xfId="0" applyFont="1" applyBorder="1" applyAlignment="1">
      <alignment horizontal="left" vertical="center" wrapText="1"/>
    </xf>
    <xf numFmtId="0" fontId="29" fillId="0" borderId="0" xfId="0" applyFont="1" applyAlignment="1">
      <alignment horizontal="left" vertical="center" wrapText="1"/>
    </xf>
    <xf numFmtId="0" fontId="29" fillId="0" borderId="1" xfId="0" applyFont="1" applyBorder="1" applyAlignment="1">
      <alignment horizontal="left" vertical="center" wrapText="1"/>
    </xf>
    <xf numFmtId="0" fontId="16" fillId="3" borderId="19"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8" fillId="3" borderId="29" xfId="0" applyFont="1" applyFill="1" applyBorder="1" applyAlignment="1">
      <alignment horizontal="left"/>
    </xf>
    <xf numFmtId="0" fontId="52" fillId="0" borderId="34" xfId="0" applyFont="1" applyBorder="1" applyAlignment="1">
      <alignment horizontal="center" vertical="center" wrapText="1"/>
    </xf>
    <xf numFmtId="0" fontId="50" fillId="0" borderId="34" xfId="0" applyFont="1" applyBorder="1" applyAlignment="1">
      <alignment horizontal="center" vertical="center"/>
    </xf>
    <xf numFmtId="0" fontId="53" fillId="0" borderId="34" xfId="0" applyFont="1" applyBorder="1" applyAlignment="1">
      <alignment horizontal="center" vertical="center" wrapText="1"/>
    </xf>
    <xf numFmtId="0" fontId="51" fillId="0" borderId="34" xfId="0" applyFont="1" applyBorder="1" applyAlignment="1">
      <alignment horizontal="center" vertical="center"/>
    </xf>
    <xf numFmtId="0" fontId="51" fillId="0" borderId="34" xfId="0" applyFont="1" applyBorder="1" applyAlignment="1">
      <alignment horizontal="center" vertical="center" wrapText="1"/>
    </xf>
    <xf numFmtId="0" fontId="50" fillId="0" borderId="34" xfId="0" applyFont="1" applyBorder="1" applyAlignment="1">
      <alignment horizontal="center" vertical="center" wrapText="1"/>
    </xf>
    <xf numFmtId="0" fontId="14" fillId="3" borderId="43" xfId="13" applyFill="1" applyBorder="1" applyAlignment="1">
      <alignment horizontal="center" vertical="center"/>
    </xf>
    <xf numFmtId="0" fontId="14" fillId="3" borderId="44" xfId="13" applyFill="1" applyBorder="1" applyAlignment="1">
      <alignment horizontal="center" vertical="center"/>
    </xf>
    <xf numFmtId="0" fontId="14" fillId="3" borderId="45" xfId="13" applyFill="1" applyBorder="1" applyAlignment="1">
      <alignment horizontal="center" vertical="center"/>
    </xf>
    <xf numFmtId="0" fontId="14" fillId="3" borderId="46" xfId="13" applyFill="1" applyBorder="1" applyAlignment="1">
      <alignment horizontal="center" vertical="center"/>
    </xf>
    <xf numFmtId="0" fontId="14" fillId="3" borderId="0" xfId="13" applyFill="1" applyAlignment="1">
      <alignment horizontal="center" vertical="center"/>
    </xf>
    <xf numFmtId="0" fontId="14" fillId="3" borderId="47" xfId="13" applyFill="1" applyBorder="1" applyAlignment="1">
      <alignment horizontal="center" vertical="center"/>
    </xf>
    <xf numFmtId="0" fontId="14" fillId="3" borderId="48" xfId="13" applyFill="1" applyBorder="1" applyAlignment="1">
      <alignment horizontal="center" vertical="center"/>
    </xf>
    <xf numFmtId="0" fontId="14" fillId="3" borderId="49" xfId="13" applyFill="1" applyBorder="1" applyAlignment="1">
      <alignment horizontal="center" vertical="center"/>
    </xf>
    <xf numFmtId="0" fontId="14" fillId="3" borderId="50" xfId="13" applyFill="1" applyBorder="1" applyAlignment="1">
      <alignment horizontal="center" vertical="center"/>
    </xf>
    <xf numFmtId="0" fontId="22" fillId="3" borderId="5" xfId="0" applyFont="1" applyFill="1" applyBorder="1" applyAlignment="1">
      <alignment horizontal="left" vertical="center" wrapText="1"/>
    </xf>
    <xf numFmtId="0" fontId="22" fillId="3" borderId="6" xfId="0" applyFont="1" applyFill="1" applyBorder="1" applyAlignment="1">
      <alignment horizontal="left" vertical="center" wrapText="1"/>
    </xf>
    <xf numFmtId="0" fontId="22" fillId="3" borderId="10" xfId="0" applyFont="1" applyFill="1" applyBorder="1" applyAlignment="1">
      <alignment horizontal="left" vertical="center" wrapText="1"/>
    </xf>
    <xf numFmtId="0" fontId="20" fillId="3" borderId="0" xfId="0" applyFont="1" applyFill="1" applyAlignment="1">
      <alignment horizontal="left" vertical="center" wrapText="1"/>
    </xf>
    <xf numFmtId="0" fontId="20" fillId="3" borderId="0" xfId="0" applyFont="1" applyFill="1" applyAlignment="1">
      <alignment horizontal="left" vertical="center"/>
    </xf>
    <xf numFmtId="0" fontId="44" fillId="3" borderId="30" xfId="0" applyFont="1" applyFill="1" applyBorder="1" applyAlignment="1">
      <alignment horizontal="left" vertical="center" wrapText="1"/>
    </xf>
    <xf numFmtId="0" fontId="44" fillId="3" borderId="30" xfId="0" applyFont="1" applyFill="1" applyBorder="1" applyAlignment="1">
      <alignment horizontal="left" vertical="center"/>
    </xf>
    <xf numFmtId="0" fontId="22" fillId="3" borderId="0" xfId="0" applyFont="1" applyFill="1" applyAlignment="1">
      <alignment horizontal="left" vertical="center" wrapText="1"/>
    </xf>
    <xf numFmtId="0" fontId="22" fillId="3" borderId="30" xfId="0" applyFont="1" applyFill="1" applyBorder="1" applyAlignment="1">
      <alignment horizontal="left" vertical="center" wrapText="1"/>
    </xf>
    <xf numFmtId="0" fontId="26" fillId="8" borderId="0" xfId="0" applyFont="1" applyFill="1" applyAlignment="1">
      <alignment horizontal="center" vertical="center" wrapText="1"/>
    </xf>
    <xf numFmtId="0" fontId="26" fillId="8" borderId="30" xfId="0" applyFont="1" applyFill="1" applyBorder="1" applyAlignment="1">
      <alignment horizontal="center" vertical="center" wrapText="1"/>
    </xf>
  </cellXfs>
  <cellStyles count="30">
    <cellStyle name="Bad" xfId="10" builtinId="27"/>
    <cellStyle name="Comma" xfId="18" builtinId="3"/>
    <cellStyle name="Comma 2" xfId="24" xr:uid="{360C93D4-9F7B-4B79-BF8D-94B5ECEE7CA8}"/>
    <cellStyle name="Comma 3" xfId="29" xr:uid="{2E30965D-6E72-4B8C-9836-AFD5E782076A}"/>
    <cellStyle name="Currency" xfId="1" builtinId="4"/>
    <cellStyle name="Currency 2" xfId="2" xr:uid="{00000000-0005-0000-0000-000002000000}"/>
    <cellStyle name="Currency 2 2" xfId="17" xr:uid="{6C4E9C86-898E-44E9-A4CE-AB92B09A95A5}"/>
    <cellStyle name="Currency 2 2 2" xfId="23" xr:uid="{FD0954AE-C81D-468A-B2C9-4AE52A14FD3A}"/>
    <cellStyle name="Currency 2 2 3" xfId="28" xr:uid="{F2969F8F-8E2C-4875-8667-9298EA343BE9}"/>
    <cellStyle name="Currency 2 3" xfId="21" xr:uid="{1BACA4EB-2242-4795-A190-9DADF2D0E204}"/>
    <cellStyle name="Currency 2 4" xfId="26" xr:uid="{FDD419CA-7BCD-4AFE-9E17-4C5EAD5D8C78}"/>
    <cellStyle name="Currency 3" xfId="16" xr:uid="{2EF47802-C922-45E3-8505-A93EEB373882}"/>
    <cellStyle name="Currency 3 2" xfId="22" xr:uid="{B528BD47-D723-42F4-A033-8D7A6CB4EF0C}"/>
    <cellStyle name="Currency 3 3" xfId="27" xr:uid="{956A7D9F-21B3-4773-8245-6BCB5AC70B6E}"/>
    <cellStyle name="Currency 4" xfId="20" xr:uid="{5022F996-DF74-4B26-974E-99620C2A5E9D}"/>
    <cellStyle name="Currency 5" xfId="25" xr:uid="{43489C6E-39AB-4F97-8F4E-D546DCFCD86B}"/>
    <cellStyle name="Followed Hyperlink" xfId="14" builtinId="9" hidden="1"/>
    <cellStyle name="Followed Hyperlink" xfId="15" builtinId="9" hidden="1"/>
    <cellStyle name="Followed Hyperlink 2" xfId="3" xr:uid="{00000000-0005-0000-0000-000005000000}"/>
    <cellStyle name="Good" xfId="12" builtinId="26"/>
    <cellStyle name="Hyperlink" xfId="13" builtinId="8"/>
    <cellStyle name="Hyperlink 2" xfId="4" xr:uid="{00000000-0005-0000-0000-000008000000}"/>
    <cellStyle name="Normal" xfId="0" builtinId="0"/>
    <cellStyle name="Normal 2" xfId="5" xr:uid="{00000000-0005-0000-0000-00000A000000}"/>
    <cellStyle name="Normal 2 2" xfId="6" xr:uid="{00000000-0005-0000-0000-00000B000000}"/>
    <cellStyle name="Normal 3" xfId="7" xr:uid="{00000000-0005-0000-0000-00000C000000}"/>
    <cellStyle name="Normal 4" xfId="8" xr:uid="{00000000-0005-0000-0000-00000D000000}"/>
    <cellStyle name="Normal 5" xfId="19" xr:uid="{67606C11-D3E2-47ED-AD3A-60954B22A403}"/>
    <cellStyle name="Normal 73" xfId="9" xr:uid="{00000000-0005-0000-0000-00000E000000}"/>
    <cellStyle name="Percent" xfId="11" builtinId="5"/>
  </cellStyles>
  <dxfs count="16">
    <dxf>
      <fill>
        <patternFill patternType="darkUp">
          <fgColor theme="0" tint="-0.499984740745262"/>
          <bgColor theme="1"/>
        </patternFill>
      </fill>
    </dxf>
    <dxf>
      <fill>
        <patternFill patternType="darkUp">
          <fgColor theme="0" tint="-0.499984740745262"/>
          <bgColor theme="1"/>
        </patternFill>
      </fill>
    </dxf>
    <dxf>
      <fill>
        <patternFill patternType="darkUp">
          <bgColor theme="0" tint="-0.24994659260841701"/>
        </patternFill>
      </fill>
    </dxf>
    <dxf>
      <fill>
        <patternFill patternType="darkUp">
          <fgColor theme="1"/>
          <bgColor theme="0" tint="-0.499984740745262"/>
        </patternFill>
      </fill>
    </dxf>
    <dxf>
      <fill>
        <patternFill patternType="darkUp">
          <fgColor theme="1"/>
          <bgColor theme="0" tint="-0.499984740745262"/>
        </patternFill>
      </fill>
    </dxf>
    <dxf>
      <fill>
        <patternFill patternType="darkUp">
          <fgColor theme="1"/>
          <bgColor theme="0" tint="-0.499984740745262"/>
        </patternFill>
      </fill>
    </dxf>
    <dxf>
      <font>
        <color rgb="FFFF0000"/>
      </font>
      <fill>
        <patternFill>
          <bgColor rgb="FFFF0000"/>
        </patternFill>
      </fill>
    </dxf>
    <dxf>
      <font>
        <color rgb="FF00B050"/>
      </font>
      <fill>
        <patternFill>
          <bgColor rgb="FF00B050"/>
        </patternFill>
      </fill>
    </dxf>
    <dxf>
      <font>
        <color rgb="FFFFFF00"/>
      </font>
      <fill>
        <patternFill>
          <bgColor rgb="FFFFFF00"/>
        </patternFill>
      </fill>
    </dxf>
    <dxf>
      <font>
        <b/>
        <i val="0"/>
        <strike val="0"/>
        <condense val="0"/>
        <extend val="0"/>
        <outline val="0"/>
        <shadow val="0"/>
        <u val="none"/>
        <vertAlign val="baseline"/>
        <sz val="11"/>
        <color theme="1"/>
        <name val="Calibri"/>
        <scheme val="minor"/>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EBF7"/>
      <color rgb="FFCCFFFF"/>
      <color rgb="FFFBD7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Theme Alignment</a:t>
            </a:r>
            <a:r>
              <a:rPr lang="en-US" baseline="0"/>
              <a:t> FY22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'Outcome Measures'!$D$13</c:f>
              <c:strCache>
                <c:ptCount val="1"/>
                <c:pt idx="0">
                  <c:v>Primary Alignment</c:v>
                </c:pt>
              </c:strCache>
            </c:strRef>
          </c:tx>
          <c:spPr>
            <a:solidFill>
              <a:schemeClr val="accent1"/>
            </a:solidFill>
            <a:ln>
              <a:noFill/>
            </a:ln>
            <a:effectLst/>
          </c:spPr>
          <c:invertIfNegative val="0"/>
          <c:cat>
            <c:strRef>
              <c:f>'Outcome Measures'!$C$14:$C$18</c:f>
              <c:strCache>
                <c:ptCount val="5"/>
                <c:pt idx="0">
                  <c:v>Consumer vulnerability</c:v>
                </c:pt>
                <c:pt idx="1">
                  <c:v>Optimised assets and practices</c:v>
                </c:pt>
                <c:pt idx="2">
                  <c:v>Net zero and the energy system transition</c:v>
                </c:pt>
                <c:pt idx="3">
                  <c:v>Flexibility and commercial evolution</c:v>
                </c:pt>
                <c:pt idx="4">
                  <c:v>Whole energy systems</c:v>
                </c:pt>
              </c:strCache>
            </c:strRef>
          </c:cat>
          <c:val>
            <c:numRef>
              <c:f>'Outcome Measures'!$D$14:$D$18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5169-4F72-A552-AC9EE335F350}"/>
            </c:ext>
          </c:extLst>
        </c:ser>
        <c:ser>
          <c:idx val="1"/>
          <c:order val="1"/>
          <c:tx>
            <c:strRef>
              <c:f>'Outcome Measures'!$E$13</c:f>
              <c:strCache>
                <c:ptCount val="1"/>
                <c:pt idx="0">
                  <c:v>Secondary Alignment</c:v>
                </c:pt>
              </c:strCache>
            </c:strRef>
          </c:tx>
          <c:spPr>
            <a:solidFill>
              <a:schemeClr val="accent2"/>
            </a:solidFill>
            <a:ln>
              <a:noFill/>
            </a:ln>
            <a:effectLst/>
          </c:spPr>
          <c:invertIfNegative val="0"/>
          <c:cat>
            <c:strRef>
              <c:f>'Outcome Measures'!$C$14:$C$18</c:f>
              <c:strCache>
                <c:ptCount val="5"/>
                <c:pt idx="0">
                  <c:v>Consumer vulnerability</c:v>
                </c:pt>
                <c:pt idx="1">
                  <c:v>Optimised assets and practices</c:v>
                </c:pt>
                <c:pt idx="2">
                  <c:v>Net zero and the energy system transition</c:v>
                </c:pt>
                <c:pt idx="3">
                  <c:v>Flexibility and commercial evolution</c:v>
                </c:pt>
                <c:pt idx="4">
                  <c:v>Whole energy systems</c:v>
                </c:pt>
              </c:strCache>
            </c:strRef>
          </c:cat>
          <c:val>
            <c:numRef>
              <c:f>'Outcome Measures'!$E$14:$E$18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5169-4F72-A552-AC9EE335F350}"/>
            </c:ext>
          </c:extLst>
        </c:ser>
        <c:dLbls>
          <c:showLegendKey val="0"/>
          <c:showVal val="0"/>
          <c:showCatName val="0"/>
          <c:showSerName val="0"/>
          <c:showPercent val="0"/>
          <c:showBubbleSize val="0"/>
        </c:dLbls>
        <c:gapWidth val="150"/>
        <c:overlap val="100"/>
        <c:axId val="1751092400"/>
        <c:axId val="1656910448"/>
      </c:barChart>
      <c:catAx>
        <c:axId val="17510924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6910448"/>
        <c:crosses val="autoZero"/>
        <c:auto val="1"/>
        <c:lblAlgn val="ctr"/>
        <c:lblOffset val="100"/>
        <c:noMultiLvlLbl val="0"/>
      </c:catAx>
      <c:valAx>
        <c:axId val="16569104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1092400"/>
        <c:crosses val="autoZero"/>
        <c:crossBetween val="between"/>
      </c:valAx>
      <c:spPr>
        <a:noFill/>
        <a:ln>
          <a:noFill/>
        </a:ln>
        <a:effectLst/>
      </c:spPr>
    </c:plotArea>
    <c:legend>
      <c:legendPos val="b"/>
      <c:layout>
        <c:manualLayout>
          <c:xMode val="edge"/>
          <c:yMode val="edge"/>
          <c:x val="0.30562199422128306"/>
          <c:y val="0.8628610867757065"/>
          <c:w val="0.43364704615942617"/>
          <c:h val="0.10587407094532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u="sng">
                <a:solidFill>
                  <a:sysClr val="windowText" lastClr="000000"/>
                </a:solidFill>
              </a:rPr>
              <a:t>199</a:t>
            </a:r>
            <a:r>
              <a:rPr lang="en-GB">
                <a:solidFill>
                  <a:sysClr val="windowText" lastClr="000000"/>
                </a:solidFill>
              </a:rPr>
              <a:t> </a:t>
            </a:r>
          </a:p>
          <a:p>
            <a:pPr>
              <a:defRPr/>
            </a:pPr>
            <a:r>
              <a:rPr lang="en-GB">
                <a:solidFill>
                  <a:sysClr val="windowText" lastClr="000000"/>
                </a:solidFill>
              </a:rPr>
              <a:t>Project Partners</a:t>
            </a:r>
          </a:p>
        </c:rich>
      </c:tx>
      <c:layout>
        <c:manualLayout>
          <c:xMode val="edge"/>
          <c:yMode val="edge"/>
          <c:x val="3.9332870048644893E-2"/>
          <c:y val="0.3009259259259259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0993372703412075"/>
          <c:y val="0.11161330845205043"/>
          <c:w val="0.44406386701662293"/>
          <c:h val="0.73925083064038966"/>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DB1-4BC8-B204-5D84E476DD4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DB1-4BC8-B204-5D84E476DD4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DB1-4BC8-B204-5D84E476DD4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DB1-4BC8-B204-5D84E476DD4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DB1-4BC8-B204-5D84E476DD4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DB1-4BC8-B204-5D84E476DD4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DB1-4BC8-B204-5D84E476DD4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DB1-4BC8-B204-5D84E476DD44}"/>
              </c:ext>
            </c:extLst>
          </c:dPt>
          <c:cat>
            <c:strRef>
              <c:f>'Project Partners '!$J$7:$Q$7</c:f>
              <c:strCache>
                <c:ptCount val="8"/>
                <c:pt idx="0">
                  <c:v>Academia</c:v>
                </c:pt>
                <c:pt idx="1">
                  <c:v>GB Networks</c:v>
                </c:pt>
                <c:pt idx="2">
                  <c:v>Non-GB Networks</c:v>
                </c:pt>
                <c:pt idx="3">
                  <c:v>Private sector (small)</c:v>
                </c:pt>
                <c:pt idx="4">
                  <c:v>Private sector (medium)</c:v>
                </c:pt>
                <c:pt idx="5">
                  <c:v>Private sector (large)</c:v>
                </c:pt>
                <c:pt idx="6">
                  <c:v>Public sector</c:v>
                </c:pt>
                <c:pt idx="7">
                  <c:v>Non-profit</c:v>
                </c:pt>
              </c:strCache>
            </c:strRef>
          </c:cat>
          <c:val>
            <c:numRef>
              <c:f>'Project Partners '!$J$8:$Q$8</c:f>
              <c:numCache>
                <c:formatCode>General</c:formatCode>
                <c:ptCount val="8"/>
                <c:pt idx="0">
                  <c:v>16</c:v>
                </c:pt>
                <c:pt idx="1">
                  <c:v>12</c:v>
                </c:pt>
                <c:pt idx="2">
                  <c:v>4</c:v>
                </c:pt>
                <c:pt idx="3">
                  <c:v>56</c:v>
                </c:pt>
                <c:pt idx="4">
                  <c:v>19</c:v>
                </c:pt>
                <c:pt idx="5">
                  <c:v>28</c:v>
                </c:pt>
                <c:pt idx="6">
                  <c:v>0</c:v>
                </c:pt>
                <c:pt idx="7">
                  <c:v>7</c:v>
                </c:pt>
              </c:numCache>
            </c:numRef>
          </c:val>
          <c:extLst>
            <c:ext xmlns:c16="http://schemas.microsoft.com/office/drawing/2014/chart" uri="{C3380CC4-5D6E-409C-BE32-E72D297353CC}">
              <c16:uniqueId val="{00000010-6DB1-4BC8-B204-5D84E476DD44}"/>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78256335053323323"/>
          <c:y val="1.7938174394867314E-2"/>
          <c:w val="0.21597128364513846"/>
          <c:h val="0.9681729367162438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Theme</a:t>
            </a:r>
            <a:r>
              <a:rPr lang="en-US" baseline="0"/>
              <a:t> Alignment All Years To Date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'Outcome Measures'!$D$34</c:f>
              <c:strCache>
                <c:ptCount val="1"/>
                <c:pt idx="0">
                  <c:v>Primary Alignment</c:v>
                </c:pt>
              </c:strCache>
            </c:strRef>
          </c:tx>
          <c:spPr>
            <a:solidFill>
              <a:schemeClr val="accent1"/>
            </a:solidFill>
            <a:ln>
              <a:noFill/>
            </a:ln>
            <a:effectLst/>
          </c:spPr>
          <c:invertIfNegative val="0"/>
          <c:cat>
            <c:strRef>
              <c:f>'Outcome Measures'!$C$35:$C$40</c:f>
              <c:strCache>
                <c:ptCount val="6"/>
                <c:pt idx="0">
                  <c:v>Consumer vulnerability</c:v>
                </c:pt>
                <c:pt idx="1">
                  <c:v>Data and digitalisation</c:v>
                </c:pt>
                <c:pt idx="2">
                  <c:v>Net zero and the energy system transition</c:v>
                </c:pt>
                <c:pt idx="3">
                  <c:v>Optimised assets and practices</c:v>
                </c:pt>
                <c:pt idx="4">
                  <c:v>Whole energy systems</c:v>
                </c:pt>
                <c:pt idx="5">
                  <c:v>Flexibility and commercial evolution</c:v>
                </c:pt>
              </c:strCache>
            </c:strRef>
          </c:cat>
          <c:val>
            <c:numRef>
              <c:f>'Outcome Measures'!$D$35:$D$40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B89-45AB-A62D-9CF7FDC514C3}"/>
            </c:ext>
          </c:extLst>
        </c:ser>
        <c:ser>
          <c:idx val="1"/>
          <c:order val="1"/>
          <c:tx>
            <c:strRef>
              <c:f>'Outcome Measures'!$E$34</c:f>
              <c:strCache>
                <c:ptCount val="1"/>
                <c:pt idx="0">
                  <c:v>Secondary Alignment</c:v>
                </c:pt>
              </c:strCache>
            </c:strRef>
          </c:tx>
          <c:spPr>
            <a:solidFill>
              <a:schemeClr val="accent2"/>
            </a:solidFill>
            <a:ln>
              <a:noFill/>
            </a:ln>
            <a:effectLst/>
          </c:spPr>
          <c:invertIfNegative val="0"/>
          <c:cat>
            <c:strRef>
              <c:f>'Outcome Measures'!$C$35:$C$40</c:f>
              <c:strCache>
                <c:ptCount val="6"/>
                <c:pt idx="0">
                  <c:v>Consumer vulnerability</c:v>
                </c:pt>
                <c:pt idx="1">
                  <c:v>Data and digitalisation</c:v>
                </c:pt>
                <c:pt idx="2">
                  <c:v>Net zero and the energy system transition</c:v>
                </c:pt>
                <c:pt idx="3">
                  <c:v>Optimised assets and practices</c:v>
                </c:pt>
                <c:pt idx="4">
                  <c:v>Whole energy systems</c:v>
                </c:pt>
                <c:pt idx="5">
                  <c:v>Flexibility and commercial evolution</c:v>
                </c:pt>
              </c:strCache>
            </c:strRef>
          </c:cat>
          <c:val>
            <c:numRef>
              <c:f>'Outcome Measures'!$E$35:$E$40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B89-45AB-A62D-9CF7FDC514C3}"/>
            </c:ext>
          </c:extLst>
        </c:ser>
        <c:dLbls>
          <c:showLegendKey val="0"/>
          <c:showVal val="0"/>
          <c:showCatName val="0"/>
          <c:showSerName val="0"/>
          <c:showPercent val="0"/>
          <c:showBubbleSize val="0"/>
        </c:dLbls>
        <c:gapWidth val="150"/>
        <c:overlap val="100"/>
        <c:axId val="965618176"/>
        <c:axId val="1554531392"/>
      </c:barChart>
      <c:catAx>
        <c:axId val="965618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4531392"/>
        <c:crosses val="autoZero"/>
        <c:auto val="1"/>
        <c:lblAlgn val="ctr"/>
        <c:lblOffset val="100"/>
        <c:noMultiLvlLbl val="0"/>
      </c:catAx>
      <c:valAx>
        <c:axId val="15545313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5618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Theme</a:t>
            </a:r>
            <a:r>
              <a:rPr lang="en-US" baseline="0"/>
              <a:t> Alignment In-flight projects FY23</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'Outcome Measures'!$D$34</c:f>
              <c:strCache>
                <c:ptCount val="1"/>
                <c:pt idx="0">
                  <c:v>Primary Alignment</c:v>
                </c:pt>
              </c:strCache>
            </c:strRef>
          </c:tx>
          <c:spPr>
            <a:solidFill>
              <a:schemeClr val="accent1"/>
            </a:solidFill>
            <a:ln>
              <a:noFill/>
            </a:ln>
            <a:effectLst/>
          </c:spPr>
          <c:invertIfNegative val="0"/>
          <c:cat>
            <c:strRef>
              <c:f>'Outcome Measures'!$C$35:$C$40</c:f>
              <c:strCache>
                <c:ptCount val="6"/>
                <c:pt idx="0">
                  <c:v>Consumer vulnerability</c:v>
                </c:pt>
                <c:pt idx="1">
                  <c:v>Data and digitalisation</c:v>
                </c:pt>
                <c:pt idx="2">
                  <c:v>Net zero and the energy system transition</c:v>
                </c:pt>
                <c:pt idx="3">
                  <c:v>Optimised assets and practices</c:v>
                </c:pt>
                <c:pt idx="4">
                  <c:v>Whole energy systems</c:v>
                </c:pt>
                <c:pt idx="5">
                  <c:v>Flexibility and commercial evolution</c:v>
                </c:pt>
              </c:strCache>
            </c:strRef>
          </c:cat>
          <c:val>
            <c:numRef>
              <c:f>'Outcome Measures'!$D$35:$D$40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B89-45AB-A62D-9CF7FDC514C3}"/>
            </c:ext>
          </c:extLst>
        </c:ser>
        <c:ser>
          <c:idx val="1"/>
          <c:order val="1"/>
          <c:tx>
            <c:strRef>
              <c:f>'Outcome Measures'!$E$34</c:f>
              <c:strCache>
                <c:ptCount val="1"/>
                <c:pt idx="0">
                  <c:v>Secondary Alignment</c:v>
                </c:pt>
              </c:strCache>
            </c:strRef>
          </c:tx>
          <c:spPr>
            <a:solidFill>
              <a:schemeClr val="accent2"/>
            </a:solidFill>
            <a:ln>
              <a:noFill/>
            </a:ln>
            <a:effectLst/>
          </c:spPr>
          <c:invertIfNegative val="0"/>
          <c:cat>
            <c:strRef>
              <c:f>'Outcome Measures'!$C$35:$C$40</c:f>
              <c:strCache>
                <c:ptCount val="6"/>
                <c:pt idx="0">
                  <c:v>Consumer vulnerability</c:v>
                </c:pt>
                <c:pt idx="1">
                  <c:v>Data and digitalisation</c:v>
                </c:pt>
                <c:pt idx="2">
                  <c:v>Net zero and the energy system transition</c:v>
                </c:pt>
                <c:pt idx="3">
                  <c:v>Optimised assets and practices</c:v>
                </c:pt>
                <c:pt idx="4">
                  <c:v>Whole energy systems</c:v>
                </c:pt>
                <c:pt idx="5">
                  <c:v>Flexibility and commercial evolution</c:v>
                </c:pt>
              </c:strCache>
            </c:strRef>
          </c:cat>
          <c:val>
            <c:numRef>
              <c:f>'Outcome Measures'!$E$35:$E$40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B89-45AB-A62D-9CF7FDC514C3}"/>
            </c:ext>
          </c:extLst>
        </c:ser>
        <c:dLbls>
          <c:showLegendKey val="0"/>
          <c:showVal val="0"/>
          <c:showCatName val="0"/>
          <c:showSerName val="0"/>
          <c:showPercent val="0"/>
          <c:showBubbleSize val="0"/>
        </c:dLbls>
        <c:gapWidth val="150"/>
        <c:overlap val="100"/>
        <c:axId val="965618176"/>
        <c:axId val="1554531392"/>
      </c:barChart>
      <c:catAx>
        <c:axId val="965618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4531392"/>
        <c:crosses val="autoZero"/>
        <c:auto val="1"/>
        <c:lblAlgn val="ctr"/>
        <c:lblOffset val="100"/>
        <c:noMultiLvlLbl val="0"/>
      </c:catAx>
      <c:valAx>
        <c:axId val="15545313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5618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'Strategic Alignment'!$A$2</c:f>
              <c:strCache>
                <c:ptCount val="1"/>
                <c:pt idx="0">
                  <c:v>Primary</c:v>
                </c:pt>
              </c:strCache>
            </c:strRef>
          </c:tx>
          <c:spPr>
            <a:solidFill>
              <a:schemeClr val="accent1"/>
            </a:solidFill>
            <a:ln>
              <a:noFill/>
            </a:ln>
            <a:effectLst/>
          </c:spPr>
          <c:invertIfNegative val="0"/>
          <c:cat>
            <c:strRef>
              <c:f>'Strategic Alignment'!$B$1:$F$1</c:f>
              <c:strCache>
                <c:ptCount val="5"/>
                <c:pt idx="0">
                  <c:v>Consumer vulnerability</c:v>
                </c:pt>
                <c:pt idx="1">
                  <c:v>Optimised assets and practices</c:v>
                </c:pt>
                <c:pt idx="2">
                  <c:v>Net zero and the energy system transition</c:v>
                </c:pt>
                <c:pt idx="3">
                  <c:v>Flexibility and commercial evolution</c:v>
                </c:pt>
                <c:pt idx="4">
                  <c:v>Whole energy systems</c:v>
                </c:pt>
              </c:strCache>
            </c:strRef>
          </c:cat>
          <c:val>
            <c:numRef>
              <c:f>'Strategic Alignment'!$B$2:$F$2</c:f>
              <c:numCache>
                <c:formatCode>General</c:formatCode>
                <c:ptCount val="5"/>
                <c:pt idx="0">
                  <c:v>2</c:v>
                </c:pt>
                <c:pt idx="1">
                  <c:v>7</c:v>
                </c:pt>
                <c:pt idx="2">
                  <c:v>77</c:v>
                </c:pt>
                <c:pt idx="3">
                  <c:v>4</c:v>
                </c:pt>
                <c:pt idx="4">
                  <c:v>3</c:v>
                </c:pt>
              </c:numCache>
            </c:numRef>
          </c:val>
          <c:extLst>
            <c:ext xmlns:c16="http://schemas.microsoft.com/office/drawing/2014/chart" uri="{C3380CC4-5D6E-409C-BE32-E72D297353CC}">
              <c16:uniqueId val="{00000000-8746-4211-8EAD-3DD1744C809D}"/>
            </c:ext>
          </c:extLst>
        </c:ser>
        <c:ser>
          <c:idx val="1"/>
          <c:order val="1"/>
          <c:tx>
            <c:strRef>
              <c:f>'Strategic Alignment'!$A$3</c:f>
              <c:strCache>
                <c:ptCount val="1"/>
                <c:pt idx="0">
                  <c:v>Secondary</c:v>
                </c:pt>
              </c:strCache>
            </c:strRef>
          </c:tx>
          <c:spPr>
            <a:solidFill>
              <a:schemeClr val="accent2"/>
            </a:solidFill>
            <a:ln>
              <a:noFill/>
            </a:ln>
            <a:effectLst/>
          </c:spPr>
          <c:invertIfNegative val="0"/>
          <c:cat>
            <c:strRef>
              <c:f>'Strategic Alignment'!$B$1:$F$1</c:f>
              <c:strCache>
                <c:ptCount val="5"/>
                <c:pt idx="0">
                  <c:v>Consumer vulnerability</c:v>
                </c:pt>
                <c:pt idx="1">
                  <c:v>Optimised assets and practices</c:v>
                </c:pt>
                <c:pt idx="2">
                  <c:v>Net zero and the energy system transition</c:v>
                </c:pt>
                <c:pt idx="3">
                  <c:v>Flexibility and commercial evolution</c:v>
                </c:pt>
                <c:pt idx="4">
                  <c:v>Whole energy systems</c:v>
                </c:pt>
              </c:strCache>
            </c:strRef>
          </c:cat>
          <c:val>
            <c:numRef>
              <c:f>'Strategic Alignment'!$B$3:$F$3</c:f>
              <c:numCache>
                <c:formatCode>General</c:formatCode>
                <c:ptCount val="5"/>
                <c:pt idx="0">
                  <c:v>1</c:v>
                </c:pt>
                <c:pt idx="1">
                  <c:v>11</c:v>
                </c:pt>
                <c:pt idx="2">
                  <c:v>7</c:v>
                </c:pt>
                <c:pt idx="3">
                  <c:v>2</c:v>
                </c:pt>
                <c:pt idx="4">
                  <c:v>16</c:v>
                </c:pt>
              </c:numCache>
            </c:numRef>
          </c:val>
          <c:extLst>
            <c:ext xmlns:c16="http://schemas.microsoft.com/office/drawing/2014/chart" uri="{C3380CC4-5D6E-409C-BE32-E72D297353CC}">
              <c16:uniqueId val="{00000001-8746-4211-8EAD-3DD1744C809D}"/>
            </c:ext>
          </c:extLst>
        </c:ser>
        <c:dLbls>
          <c:showLegendKey val="0"/>
          <c:showVal val="0"/>
          <c:showCatName val="0"/>
          <c:showSerName val="0"/>
          <c:showPercent val="0"/>
          <c:showBubbleSize val="0"/>
        </c:dLbls>
        <c:gapWidth val="150"/>
        <c:overlap val="100"/>
        <c:axId val="1787072080"/>
        <c:axId val="1787078640"/>
      </c:barChart>
      <c:catAx>
        <c:axId val="17870720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87078640"/>
        <c:crosses val="autoZero"/>
        <c:auto val="1"/>
        <c:lblAlgn val="ctr"/>
        <c:lblOffset val="100"/>
        <c:noMultiLvlLbl val="0"/>
      </c:catAx>
      <c:valAx>
        <c:axId val="17870786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7072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u="sng"/>
              <a:t>142</a:t>
            </a:r>
            <a:r>
              <a:rPr lang="en-GB"/>
              <a:t> </a:t>
            </a:r>
          </a:p>
          <a:p>
            <a:pPr>
              <a:defRPr/>
            </a:pPr>
            <a:r>
              <a:rPr lang="en-GB"/>
              <a:t>Project Partners</a:t>
            </a:r>
          </a:p>
        </c:rich>
      </c:tx>
      <c:layout>
        <c:manualLayout>
          <c:xMode val="edge"/>
          <c:yMode val="edge"/>
          <c:x val="3.9332870048644893E-2"/>
          <c:y val="0.3009259259259259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0993372703412075"/>
          <c:y val="0.11161330845205043"/>
          <c:w val="0.44406386701662293"/>
          <c:h val="0.73925083064038966"/>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E4F-403B-81F0-1C84AF6104C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E4F-403B-81F0-1C84AF6104C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E4F-403B-81F0-1C84AF6104C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2-E5E4-464D-A8D8-4669622757F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E4F-403B-81F0-1C84AF6104C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E4F-403B-81F0-1C84AF6104C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E4F-403B-81F0-1C84AF6104C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8E4F-403B-81F0-1C84AF6104CC}"/>
              </c:ext>
            </c:extLst>
          </c:dPt>
          <c:cat>
            <c:strRef>
              <c:f>'Project Partners '!$J$7:$Q$7</c:f>
              <c:strCache>
                <c:ptCount val="8"/>
                <c:pt idx="0">
                  <c:v>Academia</c:v>
                </c:pt>
                <c:pt idx="1">
                  <c:v>GB Networks</c:v>
                </c:pt>
                <c:pt idx="2">
                  <c:v>Non-GB Networks</c:v>
                </c:pt>
                <c:pt idx="3">
                  <c:v>Private sector (small)</c:v>
                </c:pt>
                <c:pt idx="4">
                  <c:v>Private sector (medium)</c:v>
                </c:pt>
                <c:pt idx="5">
                  <c:v>Private sector (large)</c:v>
                </c:pt>
                <c:pt idx="6">
                  <c:v>Public sector</c:v>
                </c:pt>
                <c:pt idx="7">
                  <c:v>Non-profit</c:v>
                </c:pt>
              </c:strCache>
            </c:strRef>
          </c:cat>
          <c:val>
            <c:numRef>
              <c:f>'Project Partners '!$J$8:$Q$8</c:f>
              <c:numCache>
                <c:formatCode>General</c:formatCode>
                <c:ptCount val="8"/>
                <c:pt idx="0">
                  <c:v>16</c:v>
                </c:pt>
                <c:pt idx="1">
                  <c:v>12</c:v>
                </c:pt>
                <c:pt idx="2">
                  <c:v>4</c:v>
                </c:pt>
                <c:pt idx="3">
                  <c:v>56</c:v>
                </c:pt>
                <c:pt idx="4">
                  <c:v>19</c:v>
                </c:pt>
                <c:pt idx="5">
                  <c:v>28</c:v>
                </c:pt>
                <c:pt idx="6">
                  <c:v>0</c:v>
                </c:pt>
                <c:pt idx="7">
                  <c:v>7</c:v>
                </c:pt>
              </c:numCache>
            </c:numRef>
          </c:val>
          <c:extLst>
            <c:ext xmlns:c16="http://schemas.microsoft.com/office/drawing/2014/chart" uri="{C3380CC4-5D6E-409C-BE32-E72D297353CC}">
              <c16:uniqueId val="{00000000-E5E4-464D-A8D8-4669622757F1}"/>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78256335053323323"/>
          <c:y val="1.7938174394867314E-2"/>
          <c:w val="0.21597128364513846"/>
          <c:h val="0.9681729367162438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Theme</a:t>
            </a:r>
            <a:r>
              <a:rPr lang="en-US" baseline="0"/>
              <a:t> Alignment All Years To Date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'Outcome Measures'!$D$34</c:f>
              <c:strCache>
                <c:ptCount val="1"/>
                <c:pt idx="0">
                  <c:v>Primary Alignment</c:v>
                </c:pt>
              </c:strCache>
            </c:strRef>
          </c:tx>
          <c:spPr>
            <a:solidFill>
              <a:schemeClr val="accent1"/>
            </a:solidFill>
            <a:ln>
              <a:noFill/>
            </a:ln>
            <a:effectLst/>
          </c:spPr>
          <c:invertIfNegative val="0"/>
          <c:cat>
            <c:strRef>
              <c:f>'Outcome Measures'!$C$35:$C$40</c:f>
              <c:strCache>
                <c:ptCount val="6"/>
                <c:pt idx="0">
                  <c:v>Consumer vulnerability</c:v>
                </c:pt>
                <c:pt idx="1">
                  <c:v>Data and digitalisation</c:v>
                </c:pt>
                <c:pt idx="2">
                  <c:v>Net zero and the energy system transition</c:v>
                </c:pt>
                <c:pt idx="3">
                  <c:v>Optimised assets and practices</c:v>
                </c:pt>
                <c:pt idx="4">
                  <c:v>Whole energy systems</c:v>
                </c:pt>
                <c:pt idx="5">
                  <c:v>Flexibility and commercial evolution</c:v>
                </c:pt>
              </c:strCache>
            </c:strRef>
          </c:cat>
          <c:val>
            <c:numRef>
              <c:f>'Outcome Measures'!$D$35:$D$40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C70-42B5-A03F-1572465EDF30}"/>
            </c:ext>
          </c:extLst>
        </c:ser>
        <c:ser>
          <c:idx val="1"/>
          <c:order val="1"/>
          <c:tx>
            <c:strRef>
              <c:f>'Outcome Measures'!$E$34</c:f>
              <c:strCache>
                <c:ptCount val="1"/>
                <c:pt idx="0">
                  <c:v>Secondary Alignment</c:v>
                </c:pt>
              </c:strCache>
            </c:strRef>
          </c:tx>
          <c:spPr>
            <a:solidFill>
              <a:schemeClr val="accent2"/>
            </a:solidFill>
            <a:ln>
              <a:noFill/>
            </a:ln>
            <a:effectLst/>
          </c:spPr>
          <c:invertIfNegative val="0"/>
          <c:cat>
            <c:strRef>
              <c:f>'Outcome Measures'!$C$35:$C$40</c:f>
              <c:strCache>
                <c:ptCount val="6"/>
                <c:pt idx="0">
                  <c:v>Consumer vulnerability</c:v>
                </c:pt>
                <c:pt idx="1">
                  <c:v>Data and digitalisation</c:v>
                </c:pt>
                <c:pt idx="2">
                  <c:v>Net zero and the energy system transition</c:v>
                </c:pt>
                <c:pt idx="3">
                  <c:v>Optimised assets and practices</c:v>
                </c:pt>
                <c:pt idx="4">
                  <c:v>Whole energy systems</c:v>
                </c:pt>
                <c:pt idx="5">
                  <c:v>Flexibility and commercial evolution</c:v>
                </c:pt>
              </c:strCache>
            </c:strRef>
          </c:cat>
          <c:val>
            <c:numRef>
              <c:f>'Outcome Measures'!$E$35:$E$40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C70-42B5-A03F-1572465EDF30}"/>
            </c:ext>
          </c:extLst>
        </c:ser>
        <c:dLbls>
          <c:showLegendKey val="0"/>
          <c:showVal val="0"/>
          <c:showCatName val="0"/>
          <c:showSerName val="0"/>
          <c:showPercent val="0"/>
          <c:showBubbleSize val="0"/>
        </c:dLbls>
        <c:gapWidth val="150"/>
        <c:overlap val="100"/>
        <c:axId val="965618176"/>
        <c:axId val="1554531392"/>
      </c:barChart>
      <c:catAx>
        <c:axId val="965618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4531392"/>
        <c:crosses val="autoZero"/>
        <c:auto val="1"/>
        <c:lblAlgn val="ctr"/>
        <c:lblOffset val="100"/>
        <c:noMultiLvlLbl val="0"/>
      </c:catAx>
      <c:valAx>
        <c:axId val="15545313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5618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Live projects in FY23 by theme</a:t>
            </a:r>
            <a:r>
              <a:rPr lang="en-GB" baseline="0"/>
              <a:t>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barChart>
        <c:barDir val="bar"/>
        <c:grouping val="stacked"/>
        <c:varyColors val="0"/>
        <c:ser>
          <c:idx val="0"/>
          <c:order val="0"/>
          <c:tx>
            <c:strRef>
              <c:f>'Outcome Measures'!$J$13</c:f>
              <c:strCache>
                <c:ptCount val="1"/>
                <c:pt idx="0">
                  <c:v>Primary Alignment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'Outcome Measures'!$I$14:$I$19</c:f>
              <c:strCache>
                <c:ptCount val="6"/>
                <c:pt idx="0">
                  <c:v>Consumer vulnerability</c:v>
                </c:pt>
                <c:pt idx="1">
                  <c:v>Data and digitalisation</c:v>
                </c:pt>
                <c:pt idx="2">
                  <c:v>Net zero and the energy system transition</c:v>
                </c:pt>
                <c:pt idx="3">
                  <c:v>Optimised assets and practices</c:v>
                </c:pt>
                <c:pt idx="4">
                  <c:v>Whole energy systems</c:v>
                </c:pt>
                <c:pt idx="5">
                  <c:v>Flexibility and commercial evolution</c:v>
                </c:pt>
              </c:strCache>
            </c:strRef>
          </c:cat>
          <c:val>
            <c:numRef>
              <c:f>'Outcome Measures'!$J$14:$J$19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1D0-441A-B412-87327E7E68AD}"/>
            </c:ext>
          </c:extLst>
        </c:ser>
        <c:ser>
          <c:idx val="1"/>
          <c:order val="1"/>
          <c:tx>
            <c:strRef>
              <c:f>'Outcome Measures'!$K$13</c:f>
              <c:strCache>
                <c:ptCount val="1"/>
                <c:pt idx="0">
                  <c:v>Secondary Alignment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'Outcome Measures'!$I$14:$I$19</c:f>
              <c:strCache>
                <c:ptCount val="6"/>
                <c:pt idx="0">
                  <c:v>Consumer vulnerability</c:v>
                </c:pt>
                <c:pt idx="1">
                  <c:v>Data and digitalisation</c:v>
                </c:pt>
                <c:pt idx="2">
                  <c:v>Net zero and the energy system transition</c:v>
                </c:pt>
                <c:pt idx="3">
                  <c:v>Optimised assets and practices</c:v>
                </c:pt>
                <c:pt idx="4">
                  <c:v>Whole energy systems</c:v>
                </c:pt>
                <c:pt idx="5">
                  <c:v>Flexibility and commercial evolution</c:v>
                </c:pt>
              </c:strCache>
            </c:strRef>
          </c:cat>
          <c:val>
            <c:numRef>
              <c:f>'Outcome Measures'!$K$14:$K$19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1D0-441A-B412-87327E7E68AD}"/>
            </c:ext>
          </c:extLst>
        </c:ser>
        <c:dLbls>
          <c:dLblPos val="inEnd"/>
          <c:showLegendKey val="0"/>
          <c:showVal val="1"/>
          <c:showCatName val="0"/>
          <c:showSerName val="0"/>
          <c:showPercent val="0"/>
          <c:showBubbleSize val="0"/>
        </c:dLbls>
        <c:gapWidth val="150"/>
        <c:overlap val="100"/>
        <c:axId val="216542176"/>
        <c:axId val="412485712"/>
      </c:barChart>
      <c:catAx>
        <c:axId val="216542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2485712"/>
        <c:crosses val="autoZero"/>
        <c:auto val="1"/>
        <c:lblAlgn val="ctr"/>
        <c:lblOffset val="100"/>
        <c:noMultiLvlLbl val="0"/>
      </c:catAx>
      <c:valAx>
        <c:axId val="4124857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6542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Spend</a:t>
            </a:r>
            <a:r>
              <a:rPr lang="en-GB" baseline="0"/>
              <a:t> by theme in FY23</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barChart>
        <c:barDir val="bar"/>
        <c:grouping val="stacked"/>
        <c:varyColors val="0"/>
        <c:ser>
          <c:idx val="0"/>
          <c:order val="0"/>
          <c:tx>
            <c:strRef>
              <c:f>'Outcome Measures'!$J$23</c:f>
              <c:strCache>
                <c:ptCount val="1"/>
                <c:pt idx="0">
                  <c:v>Primary Alignment</c:v>
                </c:pt>
              </c:strCache>
            </c:strRef>
          </c:tx>
          <c:spPr>
            <a:solidFill>
              <a:schemeClr val="accent1"/>
            </a:solidFill>
            <a:ln>
              <a:noFill/>
            </a:ln>
            <a:effectLst/>
          </c:spPr>
          <c:invertIfNegative val="0"/>
          <c:cat>
            <c:strRef>
              <c:f>'Outcome Measures'!$I$24:$I$29</c:f>
              <c:strCache>
                <c:ptCount val="6"/>
                <c:pt idx="0">
                  <c:v>Consumer vulnerability</c:v>
                </c:pt>
                <c:pt idx="1">
                  <c:v>Data and digitalisation</c:v>
                </c:pt>
                <c:pt idx="2">
                  <c:v>Net zero and the energy system transition</c:v>
                </c:pt>
                <c:pt idx="3">
                  <c:v>Optimised assets and practices</c:v>
                </c:pt>
                <c:pt idx="4">
                  <c:v>Whole energy systems</c:v>
                </c:pt>
                <c:pt idx="5">
                  <c:v>Flexibility and commercial evolution</c:v>
                </c:pt>
              </c:strCache>
            </c:strRef>
          </c:cat>
          <c:val>
            <c:numRef>
              <c:f>'Outcome Measures'!$J$24:$J$29</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620-4BF7-B239-1CB4CE0C228C}"/>
            </c:ext>
          </c:extLst>
        </c:ser>
        <c:ser>
          <c:idx val="1"/>
          <c:order val="1"/>
          <c:tx>
            <c:strRef>
              <c:f>'Outcome Measures'!$K$23</c:f>
              <c:strCache>
                <c:ptCount val="1"/>
                <c:pt idx="0">
                  <c:v>Secondary Alignment</c:v>
                </c:pt>
              </c:strCache>
            </c:strRef>
          </c:tx>
          <c:spPr>
            <a:solidFill>
              <a:schemeClr val="accent2"/>
            </a:solidFill>
            <a:ln>
              <a:noFill/>
            </a:ln>
            <a:effectLst/>
          </c:spPr>
          <c:invertIfNegative val="0"/>
          <c:cat>
            <c:strRef>
              <c:f>'Outcome Measures'!$I$24:$I$29</c:f>
              <c:strCache>
                <c:ptCount val="6"/>
                <c:pt idx="0">
                  <c:v>Consumer vulnerability</c:v>
                </c:pt>
                <c:pt idx="1">
                  <c:v>Data and digitalisation</c:v>
                </c:pt>
                <c:pt idx="2">
                  <c:v>Net zero and the energy system transition</c:v>
                </c:pt>
                <c:pt idx="3">
                  <c:v>Optimised assets and practices</c:v>
                </c:pt>
                <c:pt idx="4">
                  <c:v>Whole energy systems</c:v>
                </c:pt>
                <c:pt idx="5">
                  <c:v>Flexibility and commercial evolution</c:v>
                </c:pt>
              </c:strCache>
            </c:strRef>
          </c:cat>
          <c:val>
            <c:numRef>
              <c:f>'Outcome Measures'!$K$24:$K$29</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620-4BF7-B239-1CB4CE0C228C}"/>
            </c:ext>
          </c:extLst>
        </c:ser>
        <c:dLbls>
          <c:showLegendKey val="0"/>
          <c:showVal val="0"/>
          <c:showCatName val="0"/>
          <c:showSerName val="0"/>
          <c:showPercent val="0"/>
          <c:showBubbleSize val="0"/>
        </c:dLbls>
        <c:gapWidth val="150"/>
        <c:overlap val="100"/>
        <c:axId val="1577266495"/>
        <c:axId val="67558991"/>
      </c:barChart>
      <c:catAx>
        <c:axId val="157726649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558991"/>
        <c:crosses val="autoZero"/>
        <c:auto val="1"/>
        <c:lblAlgn val="ctr"/>
        <c:lblOffset val="100"/>
        <c:noMultiLvlLbl val="0"/>
      </c:catAx>
      <c:valAx>
        <c:axId val="67558991"/>
        <c:scaling>
          <c:orientation val="minMax"/>
        </c:scaling>
        <c:delete val="0"/>
        <c:axPos val="b"/>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7266495"/>
        <c:crosses val="autoZero"/>
        <c:crossBetween val="between"/>
      </c:valAx>
      <c:spPr>
        <a:noFill/>
        <a:ln>
          <a:noFill/>
        </a:ln>
        <a:effectLst/>
      </c:spPr>
    </c:plotArea>
    <c:legend>
      <c:legendPos val="tr"/>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Live projects in FY23 by theme</a:t>
            </a:r>
            <a:r>
              <a:rPr lang="en-GB" baseline="0"/>
              <a:t>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barChart>
        <c:barDir val="bar"/>
        <c:grouping val="stacked"/>
        <c:varyColors val="0"/>
        <c:ser>
          <c:idx val="0"/>
          <c:order val="0"/>
          <c:tx>
            <c:strRef>
              <c:f>'Outcome Measures'!$J$13</c:f>
              <c:strCache>
                <c:ptCount val="1"/>
                <c:pt idx="0">
                  <c:v>Primary Alignment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'Outcome Measures'!$I$14:$I$19</c15:sqref>
                  </c15:fullRef>
                </c:ext>
              </c:extLst>
              <c:f>('Outcome Measures'!$I$14:$I$15,'Outcome Measures'!$I$17:$I$19)</c:f>
              <c:strCache>
                <c:ptCount val="5"/>
                <c:pt idx="0">
                  <c:v>Consumer vulnerability</c:v>
                </c:pt>
                <c:pt idx="1">
                  <c:v>Data and digitalisation</c:v>
                </c:pt>
                <c:pt idx="2">
                  <c:v>Optimised assets and practices</c:v>
                </c:pt>
                <c:pt idx="3">
                  <c:v>Whole energy systems</c:v>
                </c:pt>
                <c:pt idx="4">
                  <c:v>Flexibility and commercial evolution</c:v>
                </c:pt>
              </c:strCache>
            </c:strRef>
          </c:cat>
          <c:val>
            <c:numRef>
              <c:extLst>
                <c:ext xmlns:c15="http://schemas.microsoft.com/office/drawing/2012/chart" uri="{02D57815-91ED-43cb-92C2-25804820EDAC}">
                  <c15:fullRef>
                    <c15:sqref>'Outcome Measures'!$J$14:$J$19</c15:sqref>
                  </c15:fullRef>
                </c:ext>
              </c:extLst>
              <c:f>('Outcome Measures'!$J$14:$J$15,'Outcome Measures'!$J$17:$J$19)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F1D0-441A-B412-87327E7E68AD}"/>
            </c:ext>
          </c:extLst>
        </c:ser>
        <c:ser>
          <c:idx val="1"/>
          <c:order val="1"/>
          <c:tx>
            <c:strRef>
              <c:f>'Outcome Measures'!$K$13</c:f>
              <c:strCache>
                <c:ptCount val="1"/>
                <c:pt idx="0">
                  <c:v>Secondary Alignment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'Outcome Measures'!$I$14:$I$19</c15:sqref>
                  </c15:fullRef>
                </c:ext>
              </c:extLst>
              <c:f>('Outcome Measures'!$I$14:$I$15,'Outcome Measures'!$I$17:$I$19)</c:f>
              <c:strCache>
                <c:ptCount val="5"/>
                <c:pt idx="0">
                  <c:v>Consumer vulnerability</c:v>
                </c:pt>
                <c:pt idx="1">
                  <c:v>Data and digitalisation</c:v>
                </c:pt>
                <c:pt idx="2">
                  <c:v>Optimised assets and practices</c:v>
                </c:pt>
                <c:pt idx="3">
                  <c:v>Whole energy systems</c:v>
                </c:pt>
                <c:pt idx="4">
                  <c:v>Flexibility and commercial evolution</c:v>
                </c:pt>
              </c:strCache>
            </c:strRef>
          </c:cat>
          <c:val>
            <c:numRef>
              <c:extLst>
                <c:ext xmlns:c15="http://schemas.microsoft.com/office/drawing/2012/chart" uri="{02D57815-91ED-43cb-92C2-25804820EDAC}">
                  <c15:fullRef>
                    <c15:sqref>'Outcome Measures'!$K$14:$K$19</c15:sqref>
                  </c15:fullRef>
                </c:ext>
              </c:extLst>
              <c:f>('Outcome Measures'!$K$14:$K$15,'Outcome Measures'!$K$17:$K$19)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F1D0-441A-B412-87327E7E68AD}"/>
            </c:ext>
          </c:extLst>
        </c:ser>
        <c:dLbls>
          <c:dLblPos val="inEnd"/>
          <c:showLegendKey val="0"/>
          <c:showVal val="1"/>
          <c:showCatName val="0"/>
          <c:showSerName val="0"/>
          <c:showPercent val="0"/>
          <c:showBubbleSize val="0"/>
        </c:dLbls>
        <c:gapWidth val="150"/>
        <c:overlap val="100"/>
        <c:axId val="216542176"/>
        <c:axId val="412485712"/>
      </c:barChart>
      <c:catAx>
        <c:axId val="216542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2485712"/>
        <c:crosses val="autoZero"/>
        <c:auto val="1"/>
        <c:lblAlgn val="ctr"/>
        <c:lblOffset val="100"/>
        <c:noMultiLvlLbl val="0"/>
      </c:catAx>
      <c:valAx>
        <c:axId val="4124857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6542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Spend</a:t>
            </a:r>
            <a:r>
              <a:rPr lang="en-GB" baseline="0"/>
              <a:t> by theme in FY23</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barChart>
        <c:barDir val="bar"/>
        <c:grouping val="stacked"/>
        <c:varyColors val="0"/>
        <c:ser>
          <c:idx val="0"/>
          <c:order val="0"/>
          <c:tx>
            <c:strRef>
              <c:f>'Outcome Measures'!$J$23</c:f>
              <c:strCache>
                <c:ptCount val="1"/>
                <c:pt idx="0">
                  <c:v>Primary Alignment</c:v>
                </c:pt>
              </c:strCache>
            </c:strRef>
          </c:tx>
          <c:spPr>
            <a:solidFill>
              <a:schemeClr val="accent1"/>
            </a:solidFill>
            <a:ln>
              <a:noFill/>
            </a:ln>
            <a:effectLst/>
          </c:spPr>
          <c:invertIfNegative val="0"/>
          <c:cat>
            <c:strRef>
              <c:extLst>
                <c:ext xmlns:c15="http://schemas.microsoft.com/office/drawing/2012/chart" uri="{02D57815-91ED-43cb-92C2-25804820EDAC}">
                  <c15:fullRef>
                    <c15:sqref>'Outcome Measures'!$I$24:$I$29</c15:sqref>
                  </c15:fullRef>
                </c:ext>
              </c:extLst>
              <c:f>('Outcome Measures'!$I$24:$I$25,'Outcome Measures'!$I$27:$I$29)</c:f>
              <c:strCache>
                <c:ptCount val="5"/>
                <c:pt idx="0">
                  <c:v>Consumer vulnerability</c:v>
                </c:pt>
                <c:pt idx="1">
                  <c:v>Data and digitalisation</c:v>
                </c:pt>
                <c:pt idx="2">
                  <c:v>Optimised assets and practices</c:v>
                </c:pt>
                <c:pt idx="3">
                  <c:v>Whole energy systems</c:v>
                </c:pt>
                <c:pt idx="4">
                  <c:v>Flexibility and commercial evolution</c:v>
                </c:pt>
              </c:strCache>
            </c:strRef>
          </c:cat>
          <c:val>
            <c:numRef>
              <c:extLst>
                <c:ext xmlns:c15="http://schemas.microsoft.com/office/drawing/2012/chart" uri="{02D57815-91ED-43cb-92C2-25804820EDAC}">
                  <c15:fullRef>
                    <c15:sqref>'Outcome Measures'!$J$24:$J$29</c15:sqref>
                  </c15:fullRef>
                </c:ext>
              </c:extLst>
              <c:f>('Outcome Measures'!$J$24:$J$25,'Outcome Measures'!$J$27:$J$29)</c:f>
              <c:numCache>
                <c:formatCode>_(* #,##0.00_);_(* \(#,##0.00\);_(* "-"??_);_(@_)</c:formatCode>
                <c:ptCount val="5"/>
                <c:pt idx="0">
                  <c:v>0</c:v>
                </c:pt>
                <c:pt idx="1">
                  <c:v>0</c:v>
                </c:pt>
                <c:pt idx="2">
                  <c:v>0</c:v>
                </c:pt>
                <c:pt idx="3">
                  <c:v>0</c:v>
                </c:pt>
                <c:pt idx="4">
                  <c:v>0</c:v>
                </c:pt>
              </c:numCache>
            </c:numRef>
          </c:val>
          <c:extLst>
            <c:ext xmlns:c16="http://schemas.microsoft.com/office/drawing/2014/chart" uri="{C3380CC4-5D6E-409C-BE32-E72D297353CC}">
              <c16:uniqueId val="{00000000-2620-4BF7-B239-1CB4CE0C228C}"/>
            </c:ext>
          </c:extLst>
        </c:ser>
        <c:ser>
          <c:idx val="1"/>
          <c:order val="1"/>
          <c:tx>
            <c:strRef>
              <c:f>'Outcome Measures'!$K$23</c:f>
              <c:strCache>
                <c:ptCount val="1"/>
                <c:pt idx="0">
                  <c:v>Secondary Alignment</c:v>
                </c:pt>
              </c:strCache>
            </c:strRef>
          </c:tx>
          <c:spPr>
            <a:solidFill>
              <a:schemeClr val="accent2"/>
            </a:solidFill>
            <a:ln>
              <a:noFill/>
            </a:ln>
            <a:effectLst/>
          </c:spPr>
          <c:invertIfNegative val="0"/>
          <c:cat>
            <c:strRef>
              <c:extLst>
                <c:ext xmlns:c15="http://schemas.microsoft.com/office/drawing/2012/chart" uri="{02D57815-91ED-43cb-92C2-25804820EDAC}">
                  <c15:fullRef>
                    <c15:sqref>'Outcome Measures'!$I$24:$I$29</c15:sqref>
                  </c15:fullRef>
                </c:ext>
              </c:extLst>
              <c:f>('Outcome Measures'!$I$24:$I$25,'Outcome Measures'!$I$27:$I$29)</c:f>
              <c:strCache>
                <c:ptCount val="5"/>
                <c:pt idx="0">
                  <c:v>Consumer vulnerability</c:v>
                </c:pt>
                <c:pt idx="1">
                  <c:v>Data and digitalisation</c:v>
                </c:pt>
                <c:pt idx="2">
                  <c:v>Optimised assets and practices</c:v>
                </c:pt>
                <c:pt idx="3">
                  <c:v>Whole energy systems</c:v>
                </c:pt>
                <c:pt idx="4">
                  <c:v>Flexibility and commercial evolution</c:v>
                </c:pt>
              </c:strCache>
            </c:strRef>
          </c:cat>
          <c:val>
            <c:numRef>
              <c:extLst>
                <c:ext xmlns:c15="http://schemas.microsoft.com/office/drawing/2012/chart" uri="{02D57815-91ED-43cb-92C2-25804820EDAC}">
                  <c15:fullRef>
                    <c15:sqref>'Outcome Measures'!$K$24:$K$29</c15:sqref>
                  </c15:fullRef>
                </c:ext>
              </c:extLst>
              <c:f>('Outcome Measures'!$K$24:$K$25,'Outcome Measures'!$K$27:$K$29)</c:f>
              <c:numCache>
                <c:formatCode>_(* #,##0.00_);_(* \(#,##0.00\);_(* "-"??_);_(@_)</c:formatCode>
                <c:ptCount val="5"/>
                <c:pt idx="0">
                  <c:v>0</c:v>
                </c:pt>
                <c:pt idx="1">
                  <c:v>0</c:v>
                </c:pt>
                <c:pt idx="2">
                  <c:v>0</c:v>
                </c:pt>
                <c:pt idx="3">
                  <c:v>0</c:v>
                </c:pt>
                <c:pt idx="4">
                  <c:v>0</c:v>
                </c:pt>
              </c:numCache>
            </c:numRef>
          </c:val>
          <c:extLst>
            <c:ext xmlns:c16="http://schemas.microsoft.com/office/drawing/2014/chart" uri="{C3380CC4-5D6E-409C-BE32-E72D297353CC}">
              <c16:uniqueId val="{00000001-2620-4BF7-B239-1CB4CE0C228C}"/>
            </c:ext>
          </c:extLst>
        </c:ser>
        <c:dLbls>
          <c:showLegendKey val="0"/>
          <c:showVal val="0"/>
          <c:showCatName val="0"/>
          <c:showSerName val="0"/>
          <c:showPercent val="0"/>
          <c:showBubbleSize val="0"/>
        </c:dLbls>
        <c:gapWidth val="150"/>
        <c:overlap val="100"/>
        <c:axId val="1577266495"/>
        <c:axId val="67558991"/>
      </c:barChart>
      <c:catAx>
        <c:axId val="157726649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558991"/>
        <c:crosses val="autoZero"/>
        <c:auto val="1"/>
        <c:lblAlgn val="ctr"/>
        <c:lblOffset val="100"/>
        <c:noMultiLvlLbl val="0"/>
      </c:catAx>
      <c:valAx>
        <c:axId val="67558991"/>
        <c:scaling>
          <c:orientation val="minMax"/>
        </c:scaling>
        <c:delete val="0"/>
        <c:axPos val="b"/>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7266495"/>
        <c:crosses val="autoZero"/>
        <c:crossBetween val="between"/>
      </c:valAx>
      <c:spPr>
        <a:noFill/>
        <a:ln>
          <a:noFill/>
        </a:ln>
        <a:effectLst/>
      </c:spPr>
    </c:plotArea>
    <c:legend>
      <c:legendPos val="tr"/>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Theme</a:t>
            </a:r>
            <a:r>
              <a:rPr lang="en-GB" baseline="0"/>
              <a:t> alignment FY23</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barChart>
        <c:barDir val="bar"/>
        <c:grouping val="stacked"/>
        <c:varyColors val="0"/>
        <c:ser>
          <c:idx val="0"/>
          <c:order val="0"/>
          <c:tx>
            <c:strRef>
              <c:f>'Outcome Measures'!$D$23</c:f>
              <c:strCache>
                <c:ptCount val="1"/>
                <c:pt idx="0">
                  <c:v>Primary </c:v>
                </c:pt>
              </c:strCache>
            </c:strRef>
          </c:tx>
          <c:spPr>
            <a:solidFill>
              <a:schemeClr val="accent1"/>
            </a:solidFill>
            <a:ln>
              <a:noFill/>
            </a:ln>
            <a:effectLst/>
          </c:spPr>
          <c:invertIfNegative val="0"/>
          <c:cat>
            <c:strRef>
              <c:f>'Outcome Measures'!$C$24:$C$29</c:f>
              <c:strCache>
                <c:ptCount val="6"/>
                <c:pt idx="0">
                  <c:v>Consumer vulnerability</c:v>
                </c:pt>
                <c:pt idx="1">
                  <c:v>Data and digitalisation</c:v>
                </c:pt>
                <c:pt idx="2">
                  <c:v>Net zero and the energy system transition</c:v>
                </c:pt>
                <c:pt idx="3">
                  <c:v>Optimised assets and practices</c:v>
                </c:pt>
                <c:pt idx="4">
                  <c:v>Whole energy systems</c:v>
                </c:pt>
                <c:pt idx="5">
                  <c:v>Flexibility and commercial evolution</c:v>
                </c:pt>
              </c:strCache>
            </c:strRef>
          </c:cat>
          <c:val>
            <c:numRef>
              <c:f>'Outcome Measures'!$D$24:$D$29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5DE-4BDA-91A0-F989C7B675C8}"/>
            </c:ext>
          </c:extLst>
        </c:ser>
        <c:ser>
          <c:idx val="1"/>
          <c:order val="1"/>
          <c:tx>
            <c:strRef>
              <c:f>'Outcome Measures'!$E$23</c:f>
              <c:strCache>
                <c:ptCount val="1"/>
                <c:pt idx="0">
                  <c:v>Secondary </c:v>
                </c:pt>
              </c:strCache>
            </c:strRef>
          </c:tx>
          <c:spPr>
            <a:solidFill>
              <a:schemeClr val="accent2"/>
            </a:solidFill>
            <a:ln>
              <a:noFill/>
            </a:ln>
            <a:effectLst/>
          </c:spPr>
          <c:invertIfNegative val="0"/>
          <c:cat>
            <c:strRef>
              <c:f>'Outcome Measures'!$C$24:$C$29</c:f>
              <c:strCache>
                <c:ptCount val="6"/>
                <c:pt idx="0">
                  <c:v>Consumer vulnerability</c:v>
                </c:pt>
                <c:pt idx="1">
                  <c:v>Data and digitalisation</c:v>
                </c:pt>
                <c:pt idx="2">
                  <c:v>Net zero and the energy system transition</c:v>
                </c:pt>
                <c:pt idx="3">
                  <c:v>Optimised assets and practices</c:v>
                </c:pt>
                <c:pt idx="4">
                  <c:v>Whole energy systems</c:v>
                </c:pt>
                <c:pt idx="5">
                  <c:v>Flexibility and commercial evolution</c:v>
                </c:pt>
              </c:strCache>
            </c:strRef>
          </c:cat>
          <c:val>
            <c:numRef>
              <c:f>'Outcome Measures'!$E$24:$E$29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5DE-4BDA-91A0-F989C7B675C8}"/>
            </c:ext>
          </c:extLst>
        </c:ser>
        <c:dLbls>
          <c:showLegendKey val="0"/>
          <c:showVal val="0"/>
          <c:showCatName val="0"/>
          <c:showSerName val="0"/>
          <c:showPercent val="0"/>
          <c:showBubbleSize val="0"/>
        </c:dLbls>
        <c:gapWidth val="25"/>
        <c:overlap val="100"/>
        <c:axId val="1398389776"/>
        <c:axId val="1444816032"/>
      </c:barChart>
      <c:catAx>
        <c:axId val="13983897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4816032"/>
        <c:crosses val="autoZero"/>
        <c:auto val="1"/>
        <c:lblAlgn val="ctr"/>
        <c:lblOffset val="100"/>
        <c:noMultiLvlLbl val="0"/>
      </c:catAx>
      <c:valAx>
        <c:axId val="14448160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8389776"/>
        <c:crosses val="autoZero"/>
        <c:crossBetween val="between"/>
      </c:valAx>
      <c:spPr>
        <a:noFill/>
        <a:ln>
          <a:noFill/>
        </a:ln>
        <a:effectLst/>
      </c:spPr>
    </c:plotArea>
    <c:legend>
      <c:legendPos val="tr"/>
      <c:layout>
        <c:manualLayout>
          <c:xMode val="edge"/>
          <c:yMode val="edge"/>
          <c:x val="0.82573167320953123"/>
          <c:y val="0.1486814814814815"/>
          <c:w val="0.10498920268854309"/>
          <c:h val="0.20000139982502191"/>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Project partners all years to date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'Secondary Indicators'!$D$9</c:f>
              <c:strCache>
                <c:ptCount val="1"/>
                <c:pt idx="0">
                  <c:v>Project partners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600-4AB0-A854-51436DB6A19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600-4AB0-A854-51436DB6A19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600-4AB0-A854-51436DB6A19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600-4AB0-A854-51436DB6A19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600-4AB0-A854-51436DB6A19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600-4AB0-A854-51436DB6A19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600-4AB0-A854-51436DB6A19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'Secondary Indicators'!$C$11:$C$17</c:f>
              <c:strCache>
                <c:ptCount val="7"/>
                <c:pt idx="0">
                  <c:v>GB Networks</c:v>
                </c:pt>
                <c:pt idx="1">
                  <c:v>Non-GB Networks</c:v>
                </c:pt>
                <c:pt idx="2">
                  <c:v>Private sector (small)</c:v>
                </c:pt>
                <c:pt idx="3">
                  <c:v>Private sector (medium)</c:v>
                </c:pt>
                <c:pt idx="4">
                  <c:v>Private sector (large)</c:v>
                </c:pt>
                <c:pt idx="5">
                  <c:v>Public sector</c:v>
                </c:pt>
                <c:pt idx="6">
                  <c:v>Non-profit</c:v>
                </c:pt>
              </c:strCache>
            </c:strRef>
          </c:cat>
          <c:val>
            <c:numRef>
              <c:f>'Secondary Indicators'!$D$10:$D$16</c:f>
              <c:numCache>
                <c:formatCode>General</c:formatCode>
                <c:ptCount val="7"/>
                <c:pt idx="0">
                  <c:v>21</c:v>
                </c:pt>
                <c:pt idx="1">
                  <c:v>12</c:v>
                </c:pt>
                <c:pt idx="2">
                  <c:v>4</c:v>
                </c:pt>
                <c:pt idx="3">
                  <c:v>83</c:v>
                </c:pt>
                <c:pt idx="4">
                  <c:v>27</c:v>
                </c:pt>
                <c:pt idx="5">
                  <c:v>34</c:v>
                </c:pt>
                <c:pt idx="6">
                  <c:v>5</c:v>
                </c:pt>
              </c:numCache>
            </c:numRef>
          </c:val>
          <c:extLst>
            <c:ext xmlns:c16="http://schemas.microsoft.com/office/drawing/2014/chart" uri="{C3380CC4-5D6E-409C-BE32-E72D297353CC}">
              <c16:uniqueId val="{00000000-6AD1-4AFF-AC47-854B35E728C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Project</a:t>
            </a:r>
            <a:r>
              <a:rPr lang="en-US"/>
              <a:t> </a:t>
            </a:r>
            <a:r>
              <a:rPr lang="en-US" b="1"/>
              <a:t>supporters all years to date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'Secondary Indicators'!$E$9</c:f>
              <c:strCache>
                <c:ptCount val="1"/>
                <c:pt idx="0">
                  <c:v>Project supporters</c:v>
                </c:pt>
              </c:strCache>
            </c:strRef>
          </c:tx>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898-4B58-8A05-A4D9F5670F2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898-4B58-8A05-A4D9F5670F2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898-4B58-8A05-A4D9F5670F2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898-4B58-8A05-A4D9F5670F2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898-4B58-8A05-A4D9F5670F2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898-4B58-8A05-A4D9F5670F2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E898-4B58-8A05-A4D9F5670F2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'Secondary Indicators'!$C$11:$C$17</c:f>
              <c:strCache>
                <c:ptCount val="7"/>
                <c:pt idx="0">
                  <c:v>GB Networks</c:v>
                </c:pt>
                <c:pt idx="1">
                  <c:v>Non-GB Networks</c:v>
                </c:pt>
                <c:pt idx="2">
                  <c:v>Private sector (small)</c:v>
                </c:pt>
                <c:pt idx="3">
                  <c:v>Private sector (medium)</c:v>
                </c:pt>
                <c:pt idx="4">
                  <c:v>Private sector (large)</c:v>
                </c:pt>
                <c:pt idx="5">
                  <c:v>Public sector</c:v>
                </c:pt>
                <c:pt idx="6">
                  <c:v>Non-profit</c:v>
                </c:pt>
              </c:strCache>
            </c:strRef>
          </c:cat>
          <c:val>
            <c:numRef>
              <c:f>'Secondary Indicators'!$E$10:$E$16</c:f>
              <c:numCache>
                <c:formatCode>General</c:formatCode>
                <c:ptCount val="7"/>
                <c:pt idx="0">
                  <c:v>5</c:v>
                </c:pt>
                <c:pt idx="1">
                  <c:v>16</c:v>
                </c:pt>
                <c:pt idx="2">
                  <c:v>2</c:v>
                </c:pt>
                <c:pt idx="3">
                  <c:v>10</c:v>
                </c:pt>
                <c:pt idx="4">
                  <c:v>18</c:v>
                </c:pt>
                <c:pt idx="5">
                  <c:v>15</c:v>
                </c:pt>
                <c:pt idx="6">
                  <c:v>3</c:v>
                </c:pt>
              </c:numCache>
            </c:numRef>
          </c:val>
          <c:extLst>
            <c:ext xmlns:c16="http://schemas.microsoft.com/office/drawing/2014/chart" uri="{C3380CC4-5D6E-409C-BE32-E72D297353CC}">
              <c16:uniqueId val="{0000000C-3150-4E83-B624-2E898BCDFD4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chart" Target="../charts/chart2.xml"/><Relationship Id="rId7" Type="http://schemas.openxmlformats.org/officeDocument/2006/relationships/chart" Target="../charts/chart4.xml"/><Relationship Id="rId2" Type="http://schemas.openxmlformats.org/officeDocument/2006/relationships/chart" Target="../charts/chart1.xml"/><Relationship Id="rId1" Type="http://schemas.openxmlformats.org/officeDocument/2006/relationships/image" Target="../media/image1.emf"/><Relationship Id="rId6" Type="http://schemas.openxmlformats.org/officeDocument/2006/relationships/chart" Target="../charts/chart3.xml"/><Relationship Id="rId11" Type="http://schemas.openxmlformats.org/officeDocument/2006/relationships/image" Target="../media/image5.emf"/><Relationship Id="rId5" Type="http://schemas.openxmlformats.org/officeDocument/2006/relationships/image" Target="../media/image4.emf"/><Relationship Id="rId10" Type="http://schemas.openxmlformats.org/officeDocument/2006/relationships/chart" Target="../charts/chart7.xml"/><Relationship Id="rId4" Type="http://schemas.openxmlformats.org/officeDocument/2006/relationships/image" Target="../media/image3.emf"/><Relationship Id="rId9"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1</xdr:col>
      <xdr:colOff>5715</xdr:colOff>
      <xdr:row>0</xdr:row>
      <xdr:rowOff>236855</xdr:rowOff>
    </xdr:from>
    <xdr:to>
      <xdr:col>1</xdr:col>
      <xdr:colOff>895351</xdr:colOff>
      <xdr:row>1</xdr:row>
      <xdr:rowOff>20633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024890" y="236855"/>
          <a:ext cx="880111" cy="503868"/>
        </a:xfrm>
        <a:prstGeom prst="rect">
          <a:avLst/>
        </a:prstGeom>
      </xdr:spPr>
    </xdr:pic>
    <xdr:clientData/>
  </xdr:twoCellAnchor>
  <xdr:oneCellAnchor>
    <xdr:from>
      <xdr:col>1</xdr:col>
      <xdr:colOff>63500</xdr:colOff>
      <xdr:row>12</xdr:row>
      <xdr:rowOff>127000</xdr:rowOff>
    </xdr:from>
    <xdr:ext cx="5012531" cy="706232"/>
    <xdr:sp macro="" textlink="">
      <xdr:nvSpPr>
        <xdr:cNvPr id="5" name="TextBox 2">
          <a:extLst>
            <a:ext uri="{FF2B5EF4-FFF2-40B4-BE49-F238E27FC236}">
              <a16:creationId xmlns:a16="http://schemas.microsoft.com/office/drawing/2014/main" id="{00000000-0008-0000-0000-000005000000}"/>
            </a:ext>
          </a:extLst>
        </xdr:cNvPr>
        <xdr:cNvSpPr txBox="1">
          <a:spLocks noChangeArrowheads="1"/>
        </xdr:cNvSpPr>
      </xdr:nvSpPr>
      <xdr:spPr bwMode="auto">
        <a:xfrm>
          <a:off x="1193800" y="3111500"/>
          <a:ext cx="5012531" cy="706232"/>
        </a:xfrm>
        <a:prstGeom prst="rect">
          <a:avLst/>
        </a:prstGeom>
        <a:solidFill>
          <a:schemeClr val="accent2">
            <a:lumMod val="20000"/>
            <a:lumOff val="80000"/>
            <a:alpha val="32000"/>
          </a:schemeClr>
        </a:solidFill>
        <a:ln w="9525">
          <a:noFill/>
          <a:miter lim="800000"/>
          <a:headEnd/>
          <a:tailEnd/>
        </a:ln>
      </xdr:spPr>
      <xdr:txBody>
        <a:bodyPr vertOverflow="clip" wrap="square" lIns="27432" tIns="36576" rIns="0" bIns="0" anchor="t" upright="1"/>
        <a:lstStyle/>
        <a:p>
          <a:pPr rtl="0"/>
          <a:r>
            <a:rPr lang="en-US" sz="1200" b="1" i="0" u="none" strike="noStrike" baseline="0">
              <a:solidFill>
                <a:schemeClr val="accent2"/>
              </a:solidFill>
              <a:latin typeface="Arial" charset="0"/>
              <a:ea typeface="Arial" charset="0"/>
              <a:cs typeface="Arial" charset="0"/>
            </a:rPr>
            <a:t>Purpose of workbook:</a:t>
          </a:r>
        </a:p>
        <a:p>
          <a:pPr rtl="0"/>
          <a:r>
            <a:rPr lang="en-US" sz="1200" b="0" i="0" u="none" strike="noStrike" baseline="0">
              <a:solidFill>
                <a:sysClr val="windowText" lastClr="000000"/>
              </a:solidFill>
              <a:latin typeface="Arial" charset="0"/>
              <a:ea typeface="Arial" charset="0"/>
              <a:cs typeface="Arial" charset="0"/>
            </a:rPr>
            <a:t>This workbook is designed for the purpose of capturing data giving insights into innovation of LNOs.</a:t>
          </a:r>
        </a:p>
        <a:p>
          <a:pPr rtl="0"/>
          <a:endParaRPr lang="en-US" sz="1100" b="0" i="0" u="none" strike="noStrike" baseline="0">
            <a:solidFill>
              <a:sysClr val="windowText" lastClr="000000"/>
            </a:solidFill>
            <a:latin typeface="Arial" charset="0"/>
            <a:ea typeface="Arial" charset="0"/>
            <a:cs typeface="Arial" charset="0"/>
          </a:endParaRPr>
        </a:p>
        <a:p>
          <a:pPr rtl="0"/>
          <a:endParaRPr lang="en-US" sz="1100" b="0" i="0" u="none" strike="noStrike" baseline="0">
            <a:solidFill>
              <a:sysClr val="windowText" lastClr="000000"/>
            </a:solidFill>
            <a:latin typeface="Arial" charset="0"/>
            <a:ea typeface="Arial" charset="0"/>
            <a:cs typeface="Arial"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28</xdr:row>
      <xdr:rowOff>32977</xdr:rowOff>
    </xdr:from>
    <xdr:to>
      <xdr:col>2</xdr:col>
      <xdr:colOff>7658100</xdr:colOff>
      <xdr:row>65</xdr:row>
      <xdr:rowOff>129726</xdr:rowOff>
    </xdr:to>
    <xdr:pic>
      <xdr:nvPicPr>
        <xdr:cNvPr id="44" name="Picture 43">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1"/>
        <a:stretch>
          <a:fillRect/>
        </a:stretch>
      </xdr:blipFill>
      <xdr:spPr>
        <a:xfrm>
          <a:off x="1206500" y="6497277"/>
          <a:ext cx="11379200" cy="7141439"/>
        </a:xfrm>
        <a:prstGeom prst="rect">
          <a:avLst/>
        </a:prstGeom>
      </xdr:spPr>
    </xdr:pic>
    <xdr:clientData/>
  </xdr:twoCellAnchor>
  <xdr:twoCellAnchor editAs="oneCell">
    <xdr:from>
      <xdr:col>1</xdr:col>
      <xdr:colOff>16510</xdr:colOff>
      <xdr:row>0</xdr:row>
      <xdr:rowOff>178435</xdr:rowOff>
    </xdr:from>
    <xdr:to>
      <xdr:col>1</xdr:col>
      <xdr:colOff>876301</xdr:colOff>
      <xdr:row>0</xdr:row>
      <xdr:rowOff>682303</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1188085" y="178435"/>
          <a:ext cx="859791" cy="5038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85089</xdr:colOff>
      <xdr:row>1</xdr:row>
      <xdr:rowOff>19261</xdr:rowOff>
    </xdr:from>
    <xdr:to>
      <xdr:col>1</xdr:col>
      <xdr:colOff>935355</xdr:colOff>
      <xdr:row>3</xdr:row>
      <xdr:rowOff>132604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427989" y="200236"/>
          <a:ext cx="857886" cy="4886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117968</xdr:colOff>
      <xdr:row>0</xdr:row>
      <xdr:rowOff>74915</xdr:rowOff>
    </xdr:from>
    <xdr:to>
      <xdr:col>1</xdr:col>
      <xdr:colOff>352360</xdr:colOff>
      <xdr:row>0</xdr:row>
      <xdr:rowOff>474523</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117968" y="74915"/>
          <a:ext cx="743020" cy="412943"/>
        </a:xfrm>
        <a:prstGeom prst="rect">
          <a:avLst/>
        </a:prstGeom>
      </xdr:spPr>
    </xdr:pic>
    <xdr:clientData/>
  </xdr:twoCellAnchor>
  <xdr:twoCellAnchor>
    <xdr:from>
      <xdr:col>5</xdr:col>
      <xdr:colOff>138156</xdr:colOff>
      <xdr:row>10</xdr:row>
      <xdr:rowOff>15715</xdr:rowOff>
    </xdr:from>
    <xdr:to>
      <xdr:col>7</xdr:col>
      <xdr:colOff>374311</xdr:colOff>
      <xdr:row>21</xdr:row>
      <xdr:rowOff>79229</xdr:rowOff>
    </xdr:to>
    <xdr:graphicFrame macro="">
      <xdr:nvGraphicFramePr>
        <xdr:cNvPr id="7" name="Chart 6">
          <a:extLst>
            <a:ext uri="{FF2B5EF4-FFF2-40B4-BE49-F238E27FC236}">
              <a16:creationId xmlns:a16="http://schemas.microsoft.com/office/drawing/2014/main" id="{D8CFE7CA-7B17-E7ED-1CA5-6B0CEBE4D9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130967</xdr:colOff>
      <xdr:row>31</xdr:row>
      <xdr:rowOff>115251</xdr:rowOff>
    </xdr:from>
    <xdr:to>
      <xdr:col>7</xdr:col>
      <xdr:colOff>1244439</xdr:colOff>
      <xdr:row>43</xdr:row>
      <xdr:rowOff>166687</xdr:rowOff>
    </xdr:to>
    <xdr:graphicFrame macro="">
      <xdr:nvGraphicFramePr>
        <xdr:cNvPr id="8" name="Chart 7">
          <a:extLst>
            <a:ext uri="{FF2B5EF4-FFF2-40B4-BE49-F238E27FC236}">
              <a16:creationId xmlns:a16="http://schemas.microsoft.com/office/drawing/2014/main" id="{1F2E653D-E1FF-6560-7893-9189A937F6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5027" name="Picture 11">
              <a:extLst>
                <a:ext uri="{FF2B5EF4-FFF2-40B4-BE49-F238E27FC236}">
                  <a16:creationId xmlns:a16="http://schemas.microsoft.com/office/drawing/2014/main" id="{06C445CE-0789-671F-0122-DF830D4F413B}"/>
                </a:ext>
              </a:extLst>
            </xdr:cNvPr>
            <xdr:cNvPicPr>
              <a:picLocks noChangeAspect="1" noChangeArrowheads="1"/>
              <a:extLst>
                <a:ext uri="{84589F7E-364E-4C9E-8A38-B11213B215E9}">
                  <a14:cameraTool cellRange="'TRL Heatmap'!$B$13:$J$15" spid="_x0000_s4426"/>
                </a:ext>
              </a:extLst>
            </xdr:cNvPicPr>
          </xdr:nvPicPr>
          <xdr:blipFill>
            <a:blip xmlns:r="http://schemas.openxmlformats.org/officeDocument/2006/relationships" r:embed="rId4"/>
            <a:srcRect/>
            <a:stretch>
              <a:fillRect/>
            </a:stretch>
          </xdr:blipFill>
          <xdr:spPr bwMode="auto">
            <a:xfrm>
              <a:off x="3002280" y="13548360"/>
              <a:ext cx="1238250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5028" name="Picture 932">
              <a:extLst>
                <a:ext uri="{FF2B5EF4-FFF2-40B4-BE49-F238E27FC236}">
                  <a16:creationId xmlns:a16="http://schemas.microsoft.com/office/drawing/2014/main" id="{BD8CC470-5BC4-D3F0-2E9F-1C338C08ADF5}"/>
                </a:ext>
              </a:extLst>
            </xdr:cNvPr>
            <xdr:cNvPicPr>
              <a:picLocks noChangeAspect="1" noChangeArrowheads="1"/>
              <a:extLst>
                <a:ext uri="{84589F7E-364E-4C9E-8A38-B11213B215E9}">
                  <a14:cameraTool cellRange="'TRL Heatmap'!$B$13:$J$15" spid="_x0000_s4427"/>
                </a:ext>
              </a:extLst>
            </xdr:cNvPicPr>
          </xdr:nvPicPr>
          <xdr:blipFill>
            <a:blip xmlns:r="http://schemas.openxmlformats.org/officeDocument/2006/relationships" r:embed="rId5"/>
            <a:srcRect/>
            <a:stretch>
              <a:fillRect/>
            </a:stretch>
          </xdr:blipFill>
          <xdr:spPr bwMode="auto">
            <a:xfrm>
              <a:off x="3002280" y="13548360"/>
              <a:ext cx="1238250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5029" name="Picture 933">
              <a:extLst>
                <a:ext uri="{FF2B5EF4-FFF2-40B4-BE49-F238E27FC236}">
                  <a16:creationId xmlns:a16="http://schemas.microsoft.com/office/drawing/2014/main" id="{D7684522-9AD0-366F-6595-AC35BA4F663E}"/>
                </a:ext>
              </a:extLst>
            </xdr:cNvPr>
            <xdr:cNvPicPr>
              <a:picLocks noChangeAspect="1" noChangeArrowheads="1"/>
              <a:extLst>
                <a:ext uri="{84589F7E-364E-4C9E-8A38-B11213B215E9}">
                  <a14:cameraTool cellRange="'TRL Heatmap'!$B$13:$J$15" spid="_x0000_s4428"/>
                </a:ext>
              </a:extLst>
            </xdr:cNvPicPr>
          </xdr:nvPicPr>
          <xdr:blipFill>
            <a:blip xmlns:r="http://schemas.openxmlformats.org/officeDocument/2006/relationships" r:embed="rId5"/>
            <a:srcRect/>
            <a:stretch>
              <a:fillRect/>
            </a:stretch>
          </xdr:blipFill>
          <xdr:spPr bwMode="auto">
            <a:xfrm>
              <a:off x="3002280" y="13548360"/>
              <a:ext cx="1238250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5030" name="Picture 768">
              <a:extLst>
                <a:ext uri="{FF2B5EF4-FFF2-40B4-BE49-F238E27FC236}">
                  <a16:creationId xmlns:a16="http://schemas.microsoft.com/office/drawing/2014/main" id="{BDA8C9C8-B368-E940-13C9-23E4E14B5E0A}"/>
                </a:ext>
              </a:extLst>
            </xdr:cNvPr>
            <xdr:cNvPicPr>
              <a:picLocks noChangeAspect="1" noChangeArrowheads="1"/>
              <a:extLst>
                <a:ext uri="{84589F7E-364E-4C9E-8A38-B11213B215E9}">
                  <a14:cameraTool cellRange="'TRL Heatmap'!$B$13:$J$15" spid="_x0000_s4429"/>
                </a:ext>
              </a:extLst>
            </xdr:cNvPicPr>
          </xdr:nvPicPr>
          <xdr:blipFill>
            <a:blip xmlns:r="http://schemas.openxmlformats.org/officeDocument/2006/relationships" r:embed="rId5"/>
            <a:srcRect/>
            <a:stretch>
              <a:fillRect/>
            </a:stretch>
          </xdr:blipFill>
          <xdr:spPr bwMode="auto">
            <a:xfrm>
              <a:off x="3002280" y="13548360"/>
              <a:ext cx="12382500" cy="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11</xdr:col>
      <xdr:colOff>446087</xdr:colOff>
      <xdr:row>8</xdr:row>
      <xdr:rowOff>122239</xdr:rowOff>
    </xdr:from>
    <xdr:to>
      <xdr:col>17</xdr:col>
      <xdr:colOff>180487</xdr:colOff>
      <xdr:row>18</xdr:row>
      <xdr:rowOff>170229</xdr:rowOff>
    </xdr:to>
    <xdr:graphicFrame macro="">
      <xdr:nvGraphicFramePr>
        <xdr:cNvPr id="3" name="Chart 2">
          <a:extLst>
            <a:ext uri="{FF2B5EF4-FFF2-40B4-BE49-F238E27FC236}">
              <a16:creationId xmlns:a16="http://schemas.microsoft.com/office/drawing/2014/main" id="{EDC2FFEA-05EA-D9C9-5FF2-C9ACEF41E5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458786</xdr:colOff>
      <xdr:row>19</xdr:row>
      <xdr:rowOff>153987</xdr:rowOff>
    </xdr:from>
    <xdr:to>
      <xdr:col>19</xdr:col>
      <xdr:colOff>76199</xdr:colOff>
      <xdr:row>33</xdr:row>
      <xdr:rowOff>6350</xdr:rowOff>
    </xdr:to>
    <xdr:graphicFrame macro="">
      <xdr:nvGraphicFramePr>
        <xdr:cNvPr id="2" name="Chart 1">
          <a:extLst>
            <a:ext uri="{FF2B5EF4-FFF2-40B4-BE49-F238E27FC236}">
              <a16:creationId xmlns:a16="http://schemas.microsoft.com/office/drawing/2014/main" id="{16EC95D4-79E9-A364-509B-2E8AC3B657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350837</xdr:colOff>
      <xdr:row>8</xdr:row>
      <xdr:rowOff>131764</xdr:rowOff>
    </xdr:from>
    <xdr:to>
      <xdr:col>21</xdr:col>
      <xdr:colOff>342412</xdr:colOff>
      <xdr:row>19</xdr:row>
      <xdr:rowOff>1954</xdr:rowOff>
    </xdr:to>
    <xdr:graphicFrame macro="">
      <xdr:nvGraphicFramePr>
        <xdr:cNvPr id="5" name="Chart 4">
          <a:extLst>
            <a:ext uri="{FF2B5EF4-FFF2-40B4-BE49-F238E27FC236}">
              <a16:creationId xmlns:a16="http://schemas.microsoft.com/office/drawing/2014/main" id="{6BC0BF07-523D-6A2F-E011-7859A9F2E3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363536</xdr:colOff>
      <xdr:row>19</xdr:row>
      <xdr:rowOff>141287</xdr:rowOff>
    </xdr:from>
    <xdr:to>
      <xdr:col>28</xdr:col>
      <xdr:colOff>485774</xdr:colOff>
      <xdr:row>32</xdr:row>
      <xdr:rowOff>177800</xdr:rowOff>
    </xdr:to>
    <xdr:graphicFrame macro="">
      <xdr:nvGraphicFramePr>
        <xdr:cNvPr id="9" name="Chart 8">
          <a:extLst>
            <a:ext uri="{FF2B5EF4-FFF2-40B4-BE49-F238E27FC236}">
              <a16:creationId xmlns:a16="http://schemas.microsoft.com/office/drawing/2014/main" id="{C27C380E-BACD-539B-1615-822253E652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160110</xdr:colOff>
      <xdr:row>19</xdr:row>
      <xdr:rowOff>92075</xdr:rowOff>
    </xdr:from>
    <xdr:to>
      <xdr:col>7</xdr:col>
      <xdr:colOff>1227817</xdr:colOff>
      <xdr:row>31</xdr:row>
      <xdr:rowOff>112486</xdr:rowOff>
    </xdr:to>
    <xdr:graphicFrame macro="">
      <xdr:nvGraphicFramePr>
        <xdr:cNvPr id="10" name="Chart 9">
          <a:extLst>
            <a:ext uri="{FF2B5EF4-FFF2-40B4-BE49-F238E27FC236}">
              <a16:creationId xmlns:a16="http://schemas.microsoft.com/office/drawing/2014/main" id="{B0B6DDDF-CAE1-A94D-C17A-5C92F52AFF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51761" name="Picture 11">
              <a:extLst>
                <a:ext uri="{FF2B5EF4-FFF2-40B4-BE49-F238E27FC236}">
                  <a16:creationId xmlns:a16="http://schemas.microsoft.com/office/drawing/2014/main" id="{F353041C-B54A-345E-F424-AA42C2041131}"/>
                </a:ext>
              </a:extLst>
            </xdr:cNvPr>
            <xdr:cNvPicPr>
              <a:picLocks noChangeAspect="1" noChangeArrowheads="1"/>
              <a:extLst>
                <a:ext uri="{84589F7E-364E-4C9E-8A38-B11213B215E9}">
                  <a14:cameraTool cellRange="'TRL Heatmap'!$B$13:$J$15" spid="_x0000_s4430"/>
                </a:ext>
              </a:extLst>
            </xdr:cNvPicPr>
          </xdr:nvPicPr>
          <xdr:blipFill>
            <a:blip xmlns:r="http://schemas.openxmlformats.org/officeDocument/2006/relationships" r:embed="rId5"/>
            <a:srcRect/>
            <a:stretch>
              <a:fillRect/>
            </a:stretch>
          </xdr:blipFill>
          <xdr:spPr bwMode="auto">
            <a:xfrm>
              <a:off x="3009900" y="1371600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51762" name="Picture 932">
              <a:extLst>
                <a:ext uri="{FF2B5EF4-FFF2-40B4-BE49-F238E27FC236}">
                  <a16:creationId xmlns:a16="http://schemas.microsoft.com/office/drawing/2014/main" id="{CAEEABBB-A37B-36C4-BEF8-0E32B7A3FABC}"/>
                </a:ext>
              </a:extLst>
            </xdr:cNvPr>
            <xdr:cNvPicPr>
              <a:picLocks noChangeAspect="1" noChangeArrowheads="1"/>
              <a:extLst>
                <a:ext uri="{84589F7E-364E-4C9E-8A38-B11213B215E9}">
                  <a14:cameraTool cellRange="'TRL Heatmap'!$B$13:$J$15" spid="_x0000_s4431"/>
                </a:ext>
              </a:extLst>
            </xdr:cNvPicPr>
          </xdr:nvPicPr>
          <xdr:blipFill>
            <a:blip xmlns:r="http://schemas.openxmlformats.org/officeDocument/2006/relationships" r:embed="rId11"/>
            <a:srcRect/>
            <a:stretch>
              <a:fillRect/>
            </a:stretch>
          </xdr:blipFill>
          <xdr:spPr bwMode="auto">
            <a:xfrm>
              <a:off x="3009900" y="1371600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51763" name="Picture 933">
              <a:extLst>
                <a:ext uri="{FF2B5EF4-FFF2-40B4-BE49-F238E27FC236}">
                  <a16:creationId xmlns:a16="http://schemas.microsoft.com/office/drawing/2014/main" id="{EE7D5FFD-5B28-60AF-A851-57409C7F7954}"/>
                </a:ext>
              </a:extLst>
            </xdr:cNvPr>
            <xdr:cNvPicPr>
              <a:picLocks noChangeAspect="1" noChangeArrowheads="1"/>
              <a:extLst>
                <a:ext uri="{84589F7E-364E-4C9E-8A38-B11213B215E9}">
                  <a14:cameraTool cellRange="'TRL Heatmap'!$B$13:$J$15" spid="_x0000_s4432"/>
                </a:ext>
              </a:extLst>
            </xdr:cNvPicPr>
          </xdr:nvPicPr>
          <xdr:blipFill>
            <a:blip xmlns:r="http://schemas.openxmlformats.org/officeDocument/2006/relationships" r:embed="rId11"/>
            <a:srcRect/>
            <a:stretch>
              <a:fillRect/>
            </a:stretch>
          </xdr:blipFill>
          <xdr:spPr bwMode="auto">
            <a:xfrm>
              <a:off x="3009900" y="1371600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51764" name="Picture 768">
              <a:extLst>
                <a:ext uri="{FF2B5EF4-FFF2-40B4-BE49-F238E27FC236}">
                  <a16:creationId xmlns:a16="http://schemas.microsoft.com/office/drawing/2014/main" id="{B3A51A30-B30A-4BAA-D909-5BAD73EC8521}"/>
                </a:ext>
              </a:extLst>
            </xdr:cNvPr>
            <xdr:cNvPicPr>
              <a:picLocks noChangeAspect="1" noChangeArrowheads="1"/>
              <a:extLst>
                <a:ext uri="{84589F7E-364E-4C9E-8A38-B11213B215E9}">
                  <a14:cameraTool cellRange="'TRL Heatmap'!$B$13:$J$15" spid="_x0000_s4433"/>
                </a:ext>
              </a:extLst>
            </xdr:cNvPicPr>
          </xdr:nvPicPr>
          <xdr:blipFill>
            <a:blip xmlns:r="http://schemas.openxmlformats.org/officeDocument/2006/relationships" r:embed="rId5"/>
            <a:srcRect/>
            <a:stretch>
              <a:fillRect/>
            </a:stretch>
          </xdr:blipFill>
          <xdr:spPr bwMode="auto">
            <a:xfrm>
              <a:off x="3009900" y="1371600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009" name="Picture 11">
              <a:extLst>
                <a:ext uri="{FF2B5EF4-FFF2-40B4-BE49-F238E27FC236}">
                  <a16:creationId xmlns:a16="http://schemas.microsoft.com/office/drawing/2014/main" id="{884366E1-4733-DA67-A0D2-A3A83F1BF9F4}"/>
                </a:ext>
              </a:extLst>
            </xdr:cNvPr>
            <xdr:cNvPicPr>
              <a:picLocks noChangeAspect="1" noChangeArrowheads="1"/>
              <a:extLst>
                <a:ext uri="{84589F7E-364E-4C9E-8A38-B11213B215E9}">
                  <a14:cameraTool cellRange="'TRL Heatmap'!$B$13:$J$15" spid="_x0000_s4434"/>
                </a:ext>
              </a:extLst>
            </xdr:cNvPicPr>
          </xdr:nvPicPr>
          <xdr:blipFill>
            <a:blip xmlns:r="http://schemas.openxmlformats.org/officeDocument/2006/relationships" r:embed="rId5"/>
            <a:srcRect/>
            <a:stretch>
              <a:fillRect/>
            </a:stretch>
          </xdr:blipFill>
          <xdr:spPr bwMode="auto">
            <a:xfrm>
              <a:off x="3009900" y="1400556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010" name="Picture 932">
              <a:extLst>
                <a:ext uri="{FF2B5EF4-FFF2-40B4-BE49-F238E27FC236}">
                  <a16:creationId xmlns:a16="http://schemas.microsoft.com/office/drawing/2014/main" id="{27AA5656-E488-238D-9321-C6A6FC0D7B1F}"/>
                </a:ext>
              </a:extLst>
            </xdr:cNvPr>
            <xdr:cNvPicPr>
              <a:picLocks noChangeAspect="1" noChangeArrowheads="1"/>
              <a:extLst>
                <a:ext uri="{84589F7E-364E-4C9E-8A38-B11213B215E9}">
                  <a14:cameraTool cellRange="'TRL Heatmap'!$B$13:$J$15" spid="_x0000_s4435"/>
                </a:ext>
              </a:extLst>
            </xdr:cNvPicPr>
          </xdr:nvPicPr>
          <xdr:blipFill>
            <a:blip xmlns:r="http://schemas.openxmlformats.org/officeDocument/2006/relationships" r:embed="rId5"/>
            <a:srcRect/>
            <a:stretch>
              <a:fillRect/>
            </a:stretch>
          </xdr:blipFill>
          <xdr:spPr bwMode="auto">
            <a:xfrm>
              <a:off x="3009900" y="1400556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011" name="Picture 933">
              <a:extLst>
                <a:ext uri="{FF2B5EF4-FFF2-40B4-BE49-F238E27FC236}">
                  <a16:creationId xmlns:a16="http://schemas.microsoft.com/office/drawing/2014/main" id="{658440D3-1B9C-2041-3F10-04F3133A3419}"/>
                </a:ext>
              </a:extLst>
            </xdr:cNvPr>
            <xdr:cNvPicPr>
              <a:picLocks noChangeAspect="1" noChangeArrowheads="1"/>
              <a:extLst>
                <a:ext uri="{84589F7E-364E-4C9E-8A38-B11213B215E9}">
                  <a14:cameraTool cellRange="'TRL Heatmap'!$B$13:$J$15" spid="_x0000_s4436"/>
                </a:ext>
              </a:extLst>
            </xdr:cNvPicPr>
          </xdr:nvPicPr>
          <xdr:blipFill>
            <a:blip xmlns:r="http://schemas.openxmlformats.org/officeDocument/2006/relationships" r:embed="rId5"/>
            <a:srcRect/>
            <a:stretch>
              <a:fillRect/>
            </a:stretch>
          </xdr:blipFill>
          <xdr:spPr bwMode="auto">
            <a:xfrm>
              <a:off x="3009900" y="1400556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012" name="Picture 768">
              <a:extLst>
                <a:ext uri="{FF2B5EF4-FFF2-40B4-BE49-F238E27FC236}">
                  <a16:creationId xmlns:a16="http://schemas.microsoft.com/office/drawing/2014/main" id="{F2235BCD-3522-A6B9-2E04-132CC9235D63}"/>
                </a:ext>
              </a:extLst>
            </xdr:cNvPr>
            <xdr:cNvPicPr>
              <a:picLocks noChangeAspect="1" noChangeArrowheads="1"/>
              <a:extLst>
                <a:ext uri="{84589F7E-364E-4C9E-8A38-B11213B215E9}">
                  <a14:cameraTool cellRange="'TRL Heatmap'!$B$13:$J$15" spid="_x0000_s4437"/>
                </a:ext>
              </a:extLst>
            </xdr:cNvPicPr>
          </xdr:nvPicPr>
          <xdr:blipFill>
            <a:blip xmlns:r="http://schemas.openxmlformats.org/officeDocument/2006/relationships" r:embed="rId5"/>
            <a:srcRect/>
            <a:stretch>
              <a:fillRect/>
            </a:stretch>
          </xdr:blipFill>
          <xdr:spPr bwMode="auto">
            <a:xfrm>
              <a:off x="3009900" y="1400556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013" name="Picture 4573">
              <a:extLst>
                <a:ext uri="{FF2B5EF4-FFF2-40B4-BE49-F238E27FC236}">
                  <a16:creationId xmlns:a16="http://schemas.microsoft.com/office/drawing/2014/main" id="{8AB35962-8C13-AF3B-38CA-8F734DE16836}"/>
                </a:ext>
              </a:extLst>
            </xdr:cNvPr>
            <xdr:cNvPicPr>
              <a:picLocks noChangeAspect="1" noChangeArrowheads="1"/>
              <a:extLst>
                <a:ext uri="{84589F7E-364E-4C9E-8A38-B11213B215E9}">
                  <a14:cameraTool cellRange="'TRL Heatmap'!$B$13:$J$15" spid="_x0000_s4438"/>
                </a:ext>
              </a:extLst>
            </xdr:cNvPicPr>
          </xdr:nvPicPr>
          <xdr:blipFill>
            <a:blip xmlns:r="http://schemas.openxmlformats.org/officeDocument/2006/relationships" r:embed="rId5"/>
            <a:srcRect/>
            <a:stretch>
              <a:fillRect/>
            </a:stretch>
          </xdr:blipFill>
          <xdr:spPr bwMode="auto">
            <a:xfrm>
              <a:off x="3009900" y="1400556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014" name="Picture 4574">
              <a:extLst>
                <a:ext uri="{FF2B5EF4-FFF2-40B4-BE49-F238E27FC236}">
                  <a16:creationId xmlns:a16="http://schemas.microsoft.com/office/drawing/2014/main" id="{D3648C58-36AF-FE15-85D2-2AD2412AFA81}"/>
                </a:ext>
              </a:extLst>
            </xdr:cNvPr>
            <xdr:cNvPicPr>
              <a:picLocks noChangeAspect="1" noChangeArrowheads="1"/>
              <a:extLst>
                <a:ext uri="{84589F7E-364E-4C9E-8A38-B11213B215E9}">
                  <a14:cameraTool cellRange="'TRL Heatmap'!$B$13:$J$15" spid="_x0000_s4439"/>
                </a:ext>
              </a:extLst>
            </xdr:cNvPicPr>
          </xdr:nvPicPr>
          <xdr:blipFill>
            <a:blip xmlns:r="http://schemas.openxmlformats.org/officeDocument/2006/relationships" r:embed="rId5"/>
            <a:srcRect/>
            <a:stretch>
              <a:fillRect/>
            </a:stretch>
          </xdr:blipFill>
          <xdr:spPr bwMode="auto">
            <a:xfrm>
              <a:off x="3009900" y="1400556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015" name="Picture 4575">
              <a:extLst>
                <a:ext uri="{FF2B5EF4-FFF2-40B4-BE49-F238E27FC236}">
                  <a16:creationId xmlns:a16="http://schemas.microsoft.com/office/drawing/2014/main" id="{B63D8F38-A493-64FD-9383-2DF055210E33}"/>
                </a:ext>
              </a:extLst>
            </xdr:cNvPr>
            <xdr:cNvPicPr>
              <a:picLocks noChangeAspect="1" noChangeArrowheads="1"/>
              <a:extLst>
                <a:ext uri="{84589F7E-364E-4C9E-8A38-B11213B215E9}">
                  <a14:cameraTool cellRange="'TRL Heatmap'!$B$13:$J$15" spid="_x0000_s4440"/>
                </a:ext>
              </a:extLst>
            </xdr:cNvPicPr>
          </xdr:nvPicPr>
          <xdr:blipFill>
            <a:blip xmlns:r="http://schemas.openxmlformats.org/officeDocument/2006/relationships" r:embed="rId5"/>
            <a:srcRect/>
            <a:stretch>
              <a:fillRect/>
            </a:stretch>
          </xdr:blipFill>
          <xdr:spPr bwMode="auto">
            <a:xfrm>
              <a:off x="3009900" y="1400556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016" name="Picture 4576">
              <a:extLst>
                <a:ext uri="{FF2B5EF4-FFF2-40B4-BE49-F238E27FC236}">
                  <a16:creationId xmlns:a16="http://schemas.microsoft.com/office/drawing/2014/main" id="{9EA2AF8D-5A9E-717D-BB61-BAC54DCB96CD}"/>
                </a:ext>
              </a:extLst>
            </xdr:cNvPr>
            <xdr:cNvPicPr>
              <a:picLocks noChangeAspect="1" noChangeArrowheads="1"/>
              <a:extLst>
                <a:ext uri="{84589F7E-364E-4C9E-8A38-B11213B215E9}">
                  <a14:cameraTool cellRange="'TRL Heatmap'!$B$13:$J$15" spid="_x0000_s4441"/>
                </a:ext>
              </a:extLst>
            </xdr:cNvPicPr>
          </xdr:nvPicPr>
          <xdr:blipFill>
            <a:blip xmlns:r="http://schemas.openxmlformats.org/officeDocument/2006/relationships" r:embed="rId5"/>
            <a:srcRect/>
            <a:stretch>
              <a:fillRect/>
            </a:stretch>
          </xdr:blipFill>
          <xdr:spPr bwMode="auto">
            <a:xfrm>
              <a:off x="3009900" y="1400556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017" name="Picture 4577">
              <a:extLst>
                <a:ext uri="{FF2B5EF4-FFF2-40B4-BE49-F238E27FC236}">
                  <a16:creationId xmlns:a16="http://schemas.microsoft.com/office/drawing/2014/main" id="{787A0C4D-A7C0-4515-76FE-4300DAAD54B9}"/>
                </a:ext>
              </a:extLst>
            </xdr:cNvPr>
            <xdr:cNvPicPr>
              <a:picLocks noChangeAspect="1" noChangeArrowheads="1"/>
              <a:extLst>
                <a:ext uri="{84589F7E-364E-4C9E-8A38-B11213B215E9}">
                  <a14:cameraTool cellRange="'TRL Heatmap'!$B$13:$J$15" spid="_x0000_s4442"/>
                </a:ext>
              </a:extLst>
            </xdr:cNvPicPr>
          </xdr:nvPicPr>
          <xdr:blipFill>
            <a:blip xmlns:r="http://schemas.openxmlformats.org/officeDocument/2006/relationships" r:embed="rId5"/>
            <a:srcRect/>
            <a:stretch>
              <a:fillRect/>
            </a:stretch>
          </xdr:blipFill>
          <xdr:spPr bwMode="auto">
            <a:xfrm>
              <a:off x="3009900" y="1400556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018" name="Picture 4578">
              <a:extLst>
                <a:ext uri="{FF2B5EF4-FFF2-40B4-BE49-F238E27FC236}">
                  <a16:creationId xmlns:a16="http://schemas.microsoft.com/office/drawing/2014/main" id="{715DF59C-A076-0ABC-2F76-9E1FBE96991A}"/>
                </a:ext>
              </a:extLst>
            </xdr:cNvPr>
            <xdr:cNvPicPr>
              <a:picLocks noChangeAspect="1" noChangeArrowheads="1"/>
              <a:extLst>
                <a:ext uri="{84589F7E-364E-4C9E-8A38-B11213B215E9}">
                  <a14:cameraTool cellRange="'TRL Heatmap'!$B$13:$J$15" spid="_x0000_s4443"/>
                </a:ext>
              </a:extLst>
            </xdr:cNvPicPr>
          </xdr:nvPicPr>
          <xdr:blipFill>
            <a:blip xmlns:r="http://schemas.openxmlformats.org/officeDocument/2006/relationships" r:embed="rId11"/>
            <a:srcRect/>
            <a:stretch>
              <a:fillRect/>
            </a:stretch>
          </xdr:blipFill>
          <xdr:spPr bwMode="auto">
            <a:xfrm>
              <a:off x="3009900" y="1400556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019" name="Picture 4579">
              <a:extLst>
                <a:ext uri="{FF2B5EF4-FFF2-40B4-BE49-F238E27FC236}">
                  <a16:creationId xmlns:a16="http://schemas.microsoft.com/office/drawing/2014/main" id="{0D849E9F-8A13-3C9E-DFD8-BF0C7E056ED8}"/>
                </a:ext>
              </a:extLst>
            </xdr:cNvPr>
            <xdr:cNvPicPr>
              <a:picLocks noChangeAspect="1" noChangeArrowheads="1"/>
              <a:extLst>
                <a:ext uri="{84589F7E-364E-4C9E-8A38-B11213B215E9}">
                  <a14:cameraTool cellRange="'TRL Heatmap'!$B$13:$J$15" spid="_x0000_s4444"/>
                </a:ext>
              </a:extLst>
            </xdr:cNvPicPr>
          </xdr:nvPicPr>
          <xdr:blipFill>
            <a:blip xmlns:r="http://schemas.openxmlformats.org/officeDocument/2006/relationships" r:embed="rId5"/>
            <a:srcRect/>
            <a:stretch>
              <a:fillRect/>
            </a:stretch>
          </xdr:blipFill>
          <xdr:spPr bwMode="auto">
            <a:xfrm>
              <a:off x="3009900" y="1400556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020" name="Picture 4580">
              <a:extLst>
                <a:ext uri="{FF2B5EF4-FFF2-40B4-BE49-F238E27FC236}">
                  <a16:creationId xmlns:a16="http://schemas.microsoft.com/office/drawing/2014/main" id="{9F396F9B-603E-F423-34A3-D761455E76DE}"/>
                </a:ext>
              </a:extLst>
            </xdr:cNvPr>
            <xdr:cNvPicPr>
              <a:picLocks noChangeAspect="1" noChangeArrowheads="1"/>
              <a:extLst>
                <a:ext uri="{84589F7E-364E-4C9E-8A38-B11213B215E9}">
                  <a14:cameraTool cellRange="'TRL Heatmap'!$B$13:$J$15" spid="_x0000_s4445"/>
                </a:ext>
              </a:extLst>
            </xdr:cNvPicPr>
          </xdr:nvPicPr>
          <xdr:blipFill>
            <a:blip xmlns:r="http://schemas.openxmlformats.org/officeDocument/2006/relationships" r:embed="rId5"/>
            <a:srcRect/>
            <a:stretch>
              <a:fillRect/>
            </a:stretch>
          </xdr:blipFill>
          <xdr:spPr bwMode="auto">
            <a:xfrm>
              <a:off x="3009900" y="1400556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021" name="Picture 4581">
              <a:extLst>
                <a:ext uri="{FF2B5EF4-FFF2-40B4-BE49-F238E27FC236}">
                  <a16:creationId xmlns:a16="http://schemas.microsoft.com/office/drawing/2014/main" id="{2A2A17CE-396F-CBFA-57B7-0B2F8625E9D7}"/>
                </a:ext>
              </a:extLst>
            </xdr:cNvPr>
            <xdr:cNvPicPr>
              <a:picLocks noChangeAspect="1" noChangeArrowheads="1"/>
              <a:extLst>
                <a:ext uri="{84589F7E-364E-4C9E-8A38-B11213B215E9}">
                  <a14:cameraTool cellRange="'TRL Heatmap'!$B$13:$J$15" spid="_x0000_s4446"/>
                </a:ext>
              </a:extLst>
            </xdr:cNvPicPr>
          </xdr:nvPicPr>
          <xdr:blipFill>
            <a:blip xmlns:r="http://schemas.openxmlformats.org/officeDocument/2006/relationships" r:embed="rId5"/>
            <a:srcRect/>
            <a:stretch>
              <a:fillRect/>
            </a:stretch>
          </xdr:blipFill>
          <xdr:spPr bwMode="auto">
            <a:xfrm>
              <a:off x="3009900" y="1400556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022" name="Picture 4582">
              <a:extLst>
                <a:ext uri="{FF2B5EF4-FFF2-40B4-BE49-F238E27FC236}">
                  <a16:creationId xmlns:a16="http://schemas.microsoft.com/office/drawing/2014/main" id="{9205A428-9E4C-5D07-94E2-9E6C98157E25}"/>
                </a:ext>
              </a:extLst>
            </xdr:cNvPr>
            <xdr:cNvPicPr>
              <a:picLocks noChangeAspect="1" noChangeArrowheads="1"/>
              <a:extLst>
                <a:ext uri="{84589F7E-364E-4C9E-8A38-B11213B215E9}">
                  <a14:cameraTool cellRange="'TRL Heatmap'!$B$13:$J$15" spid="_x0000_s4447"/>
                </a:ext>
              </a:extLst>
            </xdr:cNvPicPr>
          </xdr:nvPicPr>
          <xdr:blipFill>
            <a:blip xmlns:r="http://schemas.openxmlformats.org/officeDocument/2006/relationships" r:embed="rId11"/>
            <a:srcRect/>
            <a:stretch>
              <a:fillRect/>
            </a:stretch>
          </xdr:blipFill>
          <xdr:spPr bwMode="auto">
            <a:xfrm>
              <a:off x="3009900" y="1400556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023" name="Picture 4583">
              <a:extLst>
                <a:ext uri="{FF2B5EF4-FFF2-40B4-BE49-F238E27FC236}">
                  <a16:creationId xmlns:a16="http://schemas.microsoft.com/office/drawing/2014/main" id="{E8DDC26A-53A9-62F3-BB66-1A2F85536CB3}"/>
                </a:ext>
              </a:extLst>
            </xdr:cNvPr>
            <xdr:cNvPicPr>
              <a:picLocks noChangeAspect="1" noChangeArrowheads="1"/>
              <a:extLst>
                <a:ext uri="{84589F7E-364E-4C9E-8A38-B11213B215E9}">
                  <a14:cameraTool cellRange="'TRL Heatmap'!$B$13:$J$15" spid="_x0000_s4448"/>
                </a:ext>
              </a:extLst>
            </xdr:cNvPicPr>
          </xdr:nvPicPr>
          <xdr:blipFill>
            <a:blip xmlns:r="http://schemas.openxmlformats.org/officeDocument/2006/relationships" r:embed="rId5"/>
            <a:srcRect/>
            <a:stretch>
              <a:fillRect/>
            </a:stretch>
          </xdr:blipFill>
          <xdr:spPr bwMode="auto">
            <a:xfrm>
              <a:off x="3009900" y="1400556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024" name="Picture 4584">
              <a:extLst>
                <a:ext uri="{FF2B5EF4-FFF2-40B4-BE49-F238E27FC236}">
                  <a16:creationId xmlns:a16="http://schemas.microsoft.com/office/drawing/2014/main" id="{7FDA5AFD-1A01-1DAD-97F1-7EDF927D8FF3}"/>
                </a:ext>
              </a:extLst>
            </xdr:cNvPr>
            <xdr:cNvPicPr>
              <a:picLocks noChangeAspect="1" noChangeArrowheads="1"/>
              <a:extLst>
                <a:ext uri="{84589F7E-364E-4C9E-8A38-B11213B215E9}">
                  <a14:cameraTool cellRange="'TRL Heatmap'!$B$13:$J$15" spid="_x0000_s4449"/>
                </a:ext>
              </a:extLst>
            </xdr:cNvPicPr>
          </xdr:nvPicPr>
          <xdr:blipFill>
            <a:blip xmlns:r="http://schemas.openxmlformats.org/officeDocument/2006/relationships" r:embed="rId11"/>
            <a:srcRect/>
            <a:stretch>
              <a:fillRect/>
            </a:stretch>
          </xdr:blipFill>
          <xdr:spPr bwMode="auto">
            <a:xfrm>
              <a:off x="3009900" y="1400556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025" name="Picture 4585">
              <a:extLst>
                <a:ext uri="{FF2B5EF4-FFF2-40B4-BE49-F238E27FC236}">
                  <a16:creationId xmlns:a16="http://schemas.microsoft.com/office/drawing/2014/main" id="{A5B74824-1A65-5B1E-0DBE-69C3A14D592A}"/>
                </a:ext>
              </a:extLst>
            </xdr:cNvPr>
            <xdr:cNvPicPr>
              <a:picLocks noChangeAspect="1" noChangeArrowheads="1"/>
              <a:extLst>
                <a:ext uri="{84589F7E-364E-4C9E-8A38-B11213B215E9}">
                  <a14:cameraTool cellRange="'TRL Heatmap'!$B$13:$J$15" spid="_x0000_s4450"/>
                </a:ext>
              </a:extLst>
            </xdr:cNvPicPr>
          </xdr:nvPicPr>
          <xdr:blipFill>
            <a:blip xmlns:r="http://schemas.openxmlformats.org/officeDocument/2006/relationships" r:embed="rId5"/>
            <a:srcRect/>
            <a:stretch>
              <a:fillRect/>
            </a:stretch>
          </xdr:blipFill>
          <xdr:spPr bwMode="auto">
            <a:xfrm>
              <a:off x="3009900" y="1400556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026" name="Picture 4586">
              <a:extLst>
                <a:ext uri="{FF2B5EF4-FFF2-40B4-BE49-F238E27FC236}">
                  <a16:creationId xmlns:a16="http://schemas.microsoft.com/office/drawing/2014/main" id="{41D51E6B-1380-0CA1-624D-D028BF4E3AAA}"/>
                </a:ext>
              </a:extLst>
            </xdr:cNvPr>
            <xdr:cNvPicPr>
              <a:picLocks noChangeAspect="1" noChangeArrowheads="1"/>
              <a:extLst>
                <a:ext uri="{84589F7E-364E-4C9E-8A38-B11213B215E9}">
                  <a14:cameraTool cellRange="'TRL Heatmap'!$B$13:$J$15" spid="_x0000_s4451"/>
                </a:ext>
              </a:extLst>
            </xdr:cNvPicPr>
          </xdr:nvPicPr>
          <xdr:blipFill>
            <a:blip xmlns:r="http://schemas.openxmlformats.org/officeDocument/2006/relationships" r:embed="rId5"/>
            <a:srcRect/>
            <a:stretch>
              <a:fillRect/>
            </a:stretch>
          </xdr:blipFill>
          <xdr:spPr bwMode="auto">
            <a:xfrm>
              <a:off x="3009900" y="1400556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027" name="Picture 4587">
              <a:extLst>
                <a:ext uri="{FF2B5EF4-FFF2-40B4-BE49-F238E27FC236}">
                  <a16:creationId xmlns:a16="http://schemas.microsoft.com/office/drawing/2014/main" id="{CD043223-AD20-E970-76AD-3B115AA7B7D3}"/>
                </a:ext>
              </a:extLst>
            </xdr:cNvPr>
            <xdr:cNvPicPr>
              <a:picLocks noChangeAspect="1" noChangeArrowheads="1"/>
              <a:extLst>
                <a:ext uri="{84589F7E-364E-4C9E-8A38-B11213B215E9}">
                  <a14:cameraTool cellRange="'TRL Heatmap'!$B$13:$J$15" spid="_x0000_s4452"/>
                </a:ext>
              </a:extLst>
            </xdr:cNvPicPr>
          </xdr:nvPicPr>
          <xdr:blipFill>
            <a:blip xmlns:r="http://schemas.openxmlformats.org/officeDocument/2006/relationships" r:embed="rId5"/>
            <a:srcRect/>
            <a:stretch>
              <a:fillRect/>
            </a:stretch>
          </xdr:blipFill>
          <xdr:spPr bwMode="auto">
            <a:xfrm>
              <a:off x="3009900" y="1400556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028" name="Picture 4588">
              <a:extLst>
                <a:ext uri="{FF2B5EF4-FFF2-40B4-BE49-F238E27FC236}">
                  <a16:creationId xmlns:a16="http://schemas.microsoft.com/office/drawing/2014/main" id="{42F525CC-D10D-B5AB-34D1-C7B976C95858}"/>
                </a:ext>
              </a:extLst>
            </xdr:cNvPr>
            <xdr:cNvPicPr>
              <a:picLocks noChangeAspect="1" noChangeArrowheads="1"/>
              <a:extLst>
                <a:ext uri="{84589F7E-364E-4C9E-8A38-B11213B215E9}">
                  <a14:cameraTool cellRange="'TRL Heatmap'!$B$13:$J$15" spid="_x0000_s4453"/>
                </a:ext>
              </a:extLst>
            </xdr:cNvPicPr>
          </xdr:nvPicPr>
          <xdr:blipFill>
            <a:blip xmlns:r="http://schemas.openxmlformats.org/officeDocument/2006/relationships" r:embed="rId5"/>
            <a:srcRect/>
            <a:stretch>
              <a:fillRect/>
            </a:stretch>
          </xdr:blipFill>
          <xdr:spPr bwMode="auto">
            <a:xfrm>
              <a:off x="3009900" y="1400556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029" name="Picture 4589">
              <a:extLst>
                <a:ext uri="{FF2B5EF4-FFF2-40B4-BE49-F238E27FC236}">
                  <a16:creationId xmlns:a16="http://schemas.microsoft.com/office/drawing/2014/main" id="{80FDAFC2-BCD8-7374-5ED4-50C2227B07D0}"/>
                </a:ext>
              </a:extLst>
            </xdr:cNvPr>
            <xdr:cNvPicPr>
              <a:picLocks noChangeAspect="1" noChangeArrowheads="1"/>
              <a:extLst>
                <a:ext uri="{84589F7E-364E-4C9E-8A38-B11213B215E9}">
                  <a14:cameraTool cellRange="'TRL Heatmap'!$B$13:$J$15" spid="_x0000_s4454"/>
                </a:ext>
              </a:extLst>
            </xdr:cNvPicPr>
          </xdr:nvPicPr>
          <xdr:blipFill>
            <a:blip xmlns:r="http://schemas.openxmlformats.org/officeDocument/2006/relationships" r:embed="rId5"/>
            <a:srcRect/>
            <a:stretch>
              <a:fillRect/>
            </a:stretch>
          </xdr:blipFill>
          <xdr:spPr bwMode="auto">
            <a:xfrm>
              <a:off x="3009900" y="1400556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030" name="Picture 4590">
              <a:extLst>
                <a:ext uri="{FF2B5EF4-FFF2-40B4-BE49-F238E27FC236}">
                  <a16:creationId xmlns:a16="http://schemas.microsoft.com/office/drawing/2014/main" id="{9C1FC84A-FC05-9F0A-C65A-B92D97EB6142}"/>
                </a:ext>
              </a:extLst>
            </xdr:cNvPr>
            <xdr:cNvPicPr>
              <a:picLocks noChangeAspect="1" noChangeArrowheads="1"/>
              <a:extLst>
                <a:ext uri="{84589F7E-364E-4C9E-8A38-B11213B215E9}">
                  <a14:cameraTool cellRange="'TRL Heatmap'!$B$13:$J$15" spid="_x0000_s4455"/>
                </a:ext>
              </a:extLst>
            </xdr:cNvPicPr>
          </xdr:nvPicPr>
          <xdr:blipFill>
            <a:blip xmlns:r="http://schemas.openxmlformats.org/officeDocument/2006/relationships" r:embed="rId5"/>
            <a:srcRect/>
            <a:stretch>
              <a:fillRect/>
            </a:stretch>
          </xdr:blipFill>
          <xdr:spPr bwMode="auto">
            <a:xfrm>
              <a:off x="3009900" y="1400556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031" name="Picture 4591">
              <a:extLst>
                <a:ext uri="{FF2B5EF4-FFF2-40B4-BE49-F238E27FC236}">
                  <a16:creationId xmlns:a16="http://schemas.microsoft.com/office/drawing/2014/main" id="{D3A86C68-EA3C-6060-3147-5C6EC9CD1E09}"/>
                </a:ext>
              </a:extLst>
            </xdr:cNvPr>
            <xdr:cNvPicPr>
              <a:picLocks noChangeAspect="1" noChangeArrowheads="1"/>
              <a:extLst>
                <a:ext uri="{84589F7E-364E-4C9E-8A38-B11213B215E9}">
                  <a14:cameraTool cellRange="'TRL Heatmap'!$B$13:$J$15" spid="_x0000_s4456"/>
                </a:ext>
              </a:extLst>
            </xdr:cNvPicPr>
          </xdr:nvPicPr>
          <xdr:blipFill>
            <a:blip xmlns:r="http://schemas.openxmlformats.org/officeDocument/2006/relationships" r:embed="rId5"/>
            <a:srcRect/>
            <a:stretch>
              <a:fillRect/>
            </a:stretch>
          </xdr:blipFill>
          <xdr:spPr bwMode="auto">
            <a:xfrm>
              <a:off x="3009900" y="1400556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032" name="Picture 4592">
              <a:extLst>
                <a:ext uri="{FF2B5EF4-FFF2-40B4-BE49-F238E27FC236}">
                  <a16:creationId xmlns:a16="http://schemas.microsoft.com/office/drawing/2014/main" id="{EC46E993-C1AB-8F94-5D33-D903EE1A97BD}"/>
                </a:ext>
              </a:extLst>
            </xdr:cNvPr>
            <xdr:cNvPicPr>
              <a:picLocks noChangeAspect="1" noChangeArrowheads="1"/>
              <a:extLst>
                <a:ext uri="{84589F7E-364E-4C9E-8A38-B11213B215E9}">
                  <a14:cameraTool cellRange="'TRL Heatmap'!$B$13:$J$15" spid="_x0000_s4457"/>
                </a:ext>
              </a:extLst>
            </xdr:cNvPicPr>
          </xdr:nvPicPr>
          <xdr:blipFill>
            <a:blip xmlns:r="http://schemas.openxmlformats.org/officeDocument/2006/relationships" r:embed="rId5"/>
            <a:srcRect/>
            <a:stretch>
              <a:fillRect/>
            </a:stretch>
          </xdr:blipFill>
          <xdr:spPr bwMode="auto">
            <a:xfrm>
              <a:off x="3009900" y="14005560"/>
              <a:ext cx="1239012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65" name="Picture 11">
              <a:extLst>
                <a:ext uri="{FF2B5EF4-FFF2-40B4-BE49-F238E27FC236}">
                  <a16:creationId xmlns:a16="http://schemas.microsoft.com/office/drawing/2014/main" id="{E1488680-5142-D7D7-C173-AD6331F46A6D}"/>
                </a:ext>
              </a:extLst>
            </xdr:cNvPr>
            <xdr:cNvPicPr>
              <a:picLocks noChangeAspect="1" noChangeArrowheads="1"/>
              <a:extLst>
                <a:ext uri="{84589F7E-364E-4C9E-8A38-B11213B215E9}">
                  <a14:cameraTool cellRange="'TRL Heatmap'!$B$13:$J$15" spid="_x0000_s4458"/>
                </a:ext>
              </a:extLst>
            </xdr:cNvPicPr>
          </xdr:nvPicPr>
          <xdr:blipFill>
            <a:blip xmlns:r="http://schemas.openxmlformats.org/officeDocument/2006/relationships" r:embed="rId5"/>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66" name="Picture 932">
              <a:extLst>
                <a:ext uri="{FF2B5EF4-FFF2-40B4-BE49-F238E27FC236}">
                  <a16:creationId xmlns:a16="http://schemas.microsoft.com/office/drawing/2014/main" id="{C4890A3E-FF05-9229-2452-6289CC4C0F78}"/>
                </a:ext>
              </a:extLst>
            </xdr:cNvPr>
            <xdr:cNvPicPr>
              <a:picLocks noChangeAspect="1" noChangeArrowheads="1"/>
              <a:extLst>
                <a:ext uri="{84589F7E-364E-4C9E-8A38-B11213B215E9}">
                  <a14:cameraTool cellRange="'TRL Heatmap'!$B$13:$J$15" spid="_x0000_s4459"/>
                </a:ext>
              </a:extLst>
            </xdr:cNvPicPr>
          </xdr:nvPicPr>
          <xdr:blipFill>
            <a:blip xmlns:r="http://schemas.openxmlformats.org/officeDocument/2006/relationships" r:embed="rId5"/>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67" name="Picture 933">
              <a:extLst>
                <a:ext uri="{FF2B5EF4-FFF2-40B4-BE49-F238E27FC236}">
                  <a16:creationId xmlns:a16="http://schemas.microsoft.com/office/drawing/2014/main" id="{93A5AF0B-C4CB-E412-F1E3-A7913266AF6A}"/>
                </a:ext>
              </a:extLst>
            </xdr:cNvPr>
            <xdr:cNvPicPr>
              <a:picLocks noChangeAspect="1" noChangeArrowheads="1"/>
              <a:extLst>
                <a:ext uri="{84589F7E-364E-4C9E-8A38-B11213B215E9}">
                  <a14:cameraTool cellRange="'TRL Heatmap'!$B$13:$J$15" spid="_x0000_s4460"/>
                </a:ext>
              </a:extLst>
            </xdr:cNvPicPr>
          </xdr:nvPicPr>
          <xdr:blipFill>
            <a:blip xmlns:r="http://schemas.openxmlformats.org/officeDocument/2006/relationships" r:embed="rId11"/>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68" name="Picture 768">
              <a:extLst>
                <a:ext uri="{FF2B5EF4-FFF2-40B4-BE49-F238E27FC236}">
                  <a16:creationId xmlns:a16="http://schemas.microsoft.com/office/drawing/2014/main" id="{5E40C09F-C466-BD26-22AA-4C7048FC4938}"/>
                </a:ext>
              </a:extLst>
            </xdr:cNvPr>
            <xdr:cNvPicPr>
              <a:picLocks noChangeAspect="1" noChangeArrowheads="1"/>
              <a:extLst>
                <a:ext uri="{84589F7E-364E-4C9E-8A38-B11213B215E9}">
                  <a14:cameraTool cellRange="'TRL Heatmap'!$B$13:$J$15" spid="_x0000_s4461"/>
                </a:ext>
              </a:extLst>
            </xdr:cNvPicPr>
          </xdr:nvPicPr>
          <xdr:blipFill>
            <a:blip xmlns:r="http://schemas.openxmlformats.org/officeDocument/2006/relationships" r:embed="rId5"/>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69" name="Picture 4829">
              <a:extLst>
                <a:ext uri="{FF2B5EF4-FFF2-40B4-BE49-F238E27FC236}">
                  <a16:creationId xmlns:a16="http://schemas.microsoft.com/office/drawing/2014/main" id="{FCA70D90-5EE7-EAF3-92A4-D88838C29696}"/>
                </a:ext>
              </a:extLst>
            </xdr:cNvPr>
            <xdr:cNvPicPr>
              <a:picLocks noChangeAspect="1" noChangeArrowheads="1"/>
              <a:extLst>
                <a:ext uri="{84589F7E-364E-4C9E-8A38-B11213B215E9}">
                  <a14:cameraTool cellRange="'TRL Heatmap'!$B$13:$J$15" spid="_x0000_s4462"/>
                </a:ext>
              </a:extLst>
            </xdr:cNvPicPr>
          </xdr:nvPicPr>
          <xdr:blipFill>
            <a:blip xmlns:r="http://schemas.openxmlformats.org/officeDocument/2006/relationships" r:embed="rId11"/>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70" name="Picture 4830">
              <a:extLst>
                <a:ext uri="{FF2B5EF4-FFF2-40B4-BE49-F238E27FC236}">
                  <a16:creationId xmlns:a16="http://schemas.microsoft.com/office/drawing/2014/main" id="{820B0CF7-3798-98C7-817A-BF199A5C2035}"/>
                </a:ext>
              </a:extLst>
            </xdr:cNvPr>
            <xdr:cNvPicPr>
              <a:picLocks noChangeAspect="1" noChangeArrowheads="1"/>
              <a:extLst>
                <a:ext uri="{84589F7E-364E-4C9E-8A38-B11213B215E9}">
                  <a14:cameraTool cellRange="'TRL Heatmap'!$B$13:$J$15" spid="_x0000_s4463"/>
                </a:ext>
              </a:extLst>
            </xdr:cNvPicPr>
          </xdr:nvPicPr>
          <xdr:blipFill>
            <a:blip xmlns:r="http://schemas.openxmlformats.org/officeDocument/2006/relationships" r:embed="rId5"/>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71" name="Picture 4831">
              <a:extLst>
                <a:ext uri="{FF2B5EF4-FFF2-40B4-BE49-F238E27FC236}">
                  <a16:creationId xmlns:a16="http://schemas.microsoft.com/office/drawing/2014/main" id="{666D4D0F-21C2-B791-EF60-960E05A032FB}"/>
                </a:ext>
              </a:extLst>
            </xdr:cNvPr>
            <xdr:cNvPicPr>
              <a:picLocks noChangeAspect="1" noChangeArrowheads="1"/>
              <a:extLst>
                <a:ext uri="{84589F7E-364E-4C9E-8A38-B11213B215E9}">
                  <a14:cameraTool cellRange="'TRL Heatmap'!$B$13:$J$15" spid="_x0000_s4464"/>
                </a:ext>
              </a:extLst>
            </xdr:cNvPicPr>
          </xdr:nvPicPr>
          <xdr:blipFill>
            <a:blip xmlns:r="http://schemas.openxmlformats.org/officeDocument/2006/relationships" r:embed="rId5"/>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72" name="Picture 4832">
              <a:extLst>
                <a:ext uri="{FF2B5EF4-FFF2-40B4-BE49-F238E27FC236}">
                  <a16:creationId xmlns:a16="http://schemas.microsoft.com/office/drawing/2014/main" id="{9FE624FD-7DAE-C2C0-02C5-A89FDAABE536}"/>
                </a:ext>
              </a:extLst>
            </xdr:cNvPr>
            <xdr:cNvPicPr>
              <a:picLocks noChangeAspect="1" noChangeArrowheads="1"/>
              <a:extLst>
                <a:ext uri="{84589F7E-364E-4C9E-8A38-B11213B215E9}">
                  <a14:cameraTool cellRange="'TRL Heatmap'!$B$13:$J$15" spid="_x0000_s4465"/>
                </a:ext>
              </a:extLst>
            </xdr:cNvPicPr>
          </xdr:nvPicPr>
          <xdr:blipFill>
            <a:blip xmlns:r="http://schemas.openxmlformats.org/officeDocument/2006/relationships" r:embed="rId5"/>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73" name="Picture 4833">
              <a:extLst>
                <a:ext uri="{FF2B5EF4-FFF2-40B4-BE49-F238E27FC236}">
                  <a16:creationId xmlns:a16="http://schemas.microsoft.com/office/drawing/2014/main" id="{D606D107-1B5F-5456-4AF7-DFAFBD07F022}"/>
                </a:ext>
              </a:extLst>
            </xdr:cNvPr>
            <xdr:cNvPicPr>
              <a:picLocks noChangeAspect="1" noChangeArrowheads="1"/>
              <a:extLst>
                <a:ext uri="{84589F7E-364E-4C9E-8A38-B11213B215E9}">
                  <a14:cameraTool cellRange="'TRL Heatmap'!$B$13:$J$15" spid="_x0000_s4466"/>
                </a:ext>
              </a:extLst>
            </xdr:cNvPicPr>
          </xdr:nvPicPr>
          <xdr:blipFill>
            <a:blip xmlns:r="http://schemas.openxmlformats.org/officeDocument/2006/relationships" r:embed="rId11"/>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74" name="Picture 4834">
              <a:extLst>
                <a:ext uri="{FF2B5EF4-FFF2-40B4-BE49-F238E27FC236}">
                  <a16:creationId xmlns:a16="http://schemas.microsoft.com/office/drawing/2014/main" id="{FB43D295-8637-5031-1FFF-B8B80707F875}"/>
                </a:ext>
              </a:extLst>
            </xdr:cNvPr>
            <xdr:cNvPicPr>
              <a:picLocks noChangeAspect="1" noChangeArrowheads="1"/>
              <a:extLst>
                <a:ext uri="{84589F7E-364E-4C9E-8A38-B11213B215E9}">
                  <a14:cameraTool cellRange="'TRL Heatmap'!$B$13:$J$15" spid="_x0000_s4467"/>
                </a:ext>
              </a:extLst>
            </xdr:cNvPicPr>
          </xdr:nvPicPr>
          <xdr:blipFill>
            <a:blip xmlns:r="http://schemas.openxmlformats.org/officeDocument/2006/relationships" r:embed="rId5"/>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75" name="Picture 4835">
              <a:extLst>
                <a:ext uri="{FF2B5EF4-FFF2-40B4-BE49-F238E27FC236}">
                  <a16:creationId xmlns:a16="http://schemas.microsoft.com/office/drawing/2014/main" id="{E1BA7C8F-134F-1B6F-E73B-9C44EF54F9C6}"/>
                </a:ext>
              </a:extLst>
            </xdr:cNvPr>
            <xdr:cNvPicPr>
              <a:picLocks noChangeAspect="1" noChangeArrowheads="1"/>
              <a:extLst>
                <a:ext uri="{84589F7E-364E-4C9E-8A38-B11213B215E9}">
                  <a14:cameraTool cellRange="'TRL Heatmap'!$B$13:$J$15" spid="_x0000_s4468"/>
                </a:ext>
              </a:extLst>
            </xdr:cNvPicPr>
          </xdr:nvPicPr>
          <xdr:blipFill>
            <a:blip xmlns:r="http://schemas.openxmlformats.org/officeDocument/2006/relationships" r:embed="rId5"/>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76" name="Picture 4836">
              <a:extLst>
                <a:ext uri="{FF2B5EF4-FFF2-40B4-BE49-F238E27FC236}">
                  <a16:creationId xmlns:a16="http://schemas.microsoft.com/office/drawing/2014/main" id="{BB06CB7E-6C7F-8555-D9FF-030A0C9D23B0}"/>
                </a:ext>
              </a:extLst>
            </xdr:cNvPr>
            <xdr:cNvPicPr>
              <a:picLocks noChangeAspect="1" noChangeArrowheads="1"/>
              <a:extLst>
                <a:ext uri="{84589F7E-364E-4C9E-8A38-B11213B215E9}">
                  <a14:cameraTool cellRange="'TRL Heatmap'!$B$13:$J$15" spid="_x0000_s4469"/>
                </a:ext>
              </a:extLst>
            </xdr:cNvPicPr>
          </xdr:nvPicPr>
          <xdr:blipFill>
            <a:blip xmlns:r="http://schemas.openxmlformats.org/officeDocument/2006/relationships" r:embed="rId5"/>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77" name="Picture 4573">
              <a:extLst>
                <a:ext uri="{FF2B5EF4-FFF2-40B4-BE49-F238E27FC236}">
                  <a16:creationId xmlns:a16="http://schemas.microsoft.com/office/drawing/2014/main" id="{3FB62094-E45E-41E5-5288-8DBC3BE9D20D}"/>
                </a:ext>
              </a:extLst>
            </xdr:cNvPr>
            <xdr:cNvPicPr>
              <a:picLocks noChangeAspect="1" noChangeArrowheads="1"/>
              <a:extLst>
                <a:ext uri="{84589F7E-364E-4C9E-8A38-B11213B215E9}">
                  <a14:cameraTool cellRange="'TRL Heatmap'!$B$13:$J$15" spid="_x0000_s4470"/>
                </a:ext>
              </a:extLst>
            </xdr:cNvPicPr>
          </xdr:nvPicPr>
          <xdr:blipFill>
            <a:blip xmlns:r="http://schemas.openxmlformats.org/officeDocument/2006/relationships" r:embed="rId11"/>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78" name="Picture 4574">
              <a:extLst>
                <a:ext uri="{FF2B5EF4-FFF2-40B4-BE49-F238E27FC236}">
                  <a16:creationId xmlns:a16="http://schemas.microsoft.com/office/drawing/2014/main" id="{5EEA14BC-B2E5-2C80-1BA3-CD7808B518BB}"/>
                </a:ext>
              </a:extLst>
            </xdr:cNvPr>
            <xdr:cNvPicPr>
              <a:picLocks noChangeAspect="1" noChangeArrowheads="1"/>
              <a:extLst>
                <a:ext uri="{84589F7E-364E-4C9E-8A38-B11213B215E9}">
                  <a14:cameraTool cellRange="'TRL Heatmap'!$B$13:$J$15" spid="_x0000_s4471"/>
                </a:ext>
              </a:extLst>
            </xdr:cNvPicPr>
          </xdr:nvPicPr>
          <xdr:blipFill>
            <a:blip xmlns:r="http://schemas.openxmlformats.org/officeDocument/2006/relationships" r:embed="rId5"/>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79" name="Picture 4575">
              <a:extLst>
                <a:ext uri="{FF2B5EF4-FFF2-40B4-BE49-F238E27FC236}">
                  <a16:creationId xmlns:a16="http://schemas.microsoft.com/office/drawing/2014/main" id="{83D77087-7CA4-80B5-3DC0-6380BA31556C}"/>
                </a:ext>
              </a:extLst>
            </xdr:cNvPr>
            <xdr:cNvPicPr>
              <a:picLocks noChangeAspect="1" noChangeArrowheads="1"/>
              <a:extLst>
                <a:ext uri="{84589F7E-364E-4C9E-8A38-B11213B215E9}">
                  <a14:cameraTool cellRange="'TRL Heatmap'!$B$13:$J$15" spid="_x0000_s4472"/>
                </a:ext>
              </a:extLst>
            </xdr:cNvPicPr>
          </xdr:nvPicPr>
          <xdr:blipFill>
            <a:blip xmlns:r="http://schemas.openxmlformats.org/officeDocument/2006/relationships" r:embed="rId5"/>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80" name="Picture 4576">
              <a:extLst>
                <a:ext uri="{FF2B5EF4-FFF2-40B4-BE49-F238E27FC236}">
                  <a16:creationId xmlns:a16="http://schemas.microsoft.com/office/drawing/2014/main" id="{43BB45DD-6435-B966-FE7D-9153679D8B4B}"/>
                </a:ext>
              </a:extLst>
            </xdr:cNvPr>
            <xdr:cNvPicPr>
              <a:picLocks noChangeAspect="1" noChangeArrowheads="1"/>
              <a:extLst>
                <a:ext uri="{84589F7E-364E-4C9E-8A38-B11213B215E9}">
                  <a14:cameraTool cellRange="'TRL Heatmap'!$B$13:$J$15" spid="_x0000_s4473"/>
                </a:ext>
              </a:extLst>
            </xdr:cNvPicPr>
          </xdr:nvPicPr>
          <xdr:blipFill>
            <a:blip xmlns:r="http://schemas.openxmlformats.org/officeDocument/2006/relationships" r:embed="rId5"/>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81" name="Picture 4577">
              <a:extLst>
                <a:ext uri="{FF2B5EF4-FFF2-40B4-BE49-F238E27FC236}">
                  <a16:creationId xmlns:a16="http://schemas.microsoft.com/office/drawing/2014/main" id="{09D81B45-06A0-2073-8FE3-6675492CAAF8}"/>
                </a:ext>
              </a:extLst>
            </xdr:cNvPr>
            <xdr:cNvPicPr>
              <a:picLocks noChangeAspect="1" noChangeArrowheads="1"/>
              <a:extLst>
                <a:ext uri="{84589F7E-364E-4C9E-8A38-B11213B215E9}">
                  <a14:cameraTool cellRange="'TRL Heatmap'!$B$13:$J$15" spid="_x0000_s4474"/>
                </a:ext>
              </a:extLst>
            </xdr:cNvPicPr>
          </xdr:nvPicPr>
          <xdr:blipFill>
            <a:blip xmlns:r="http://schemas.openxmlformats.org/officeDocument/2006/relationships" r:embed="rId11"/>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82" name="Picture 4578">
              <a:extLst>
                <a:ext uri="{FF2B5EF4-FFF2-40B4-BE49-F238E27FC236}">
                  <a16:creationId xmlns:a16="http://schemas.microsoft.com/office/drawing/2014/main" id="{A5CFA6FC-66DB-FE5D-179D-8ACBF2C93F2F}"/>
                </a:ext>
              </a:extLst>
            </xdr:cNvPr>
            <xdr:cNvPicPr>
              <a:picLocks noChangeAspect="1" noChangeArrowheads="1"/>
              <a:extLst>
                <a:ext uri="{84589F7E-364E-4C9E-8A38-B11213B215E9}">
                  <a14:cameraTool cellRange="'TRL Heatmap'!$B$13:$J$15" spid="_x0000_s4475"/>
                </a:ext>
              </a:extLst>
            </xdr:cNvPicPr>
          </xdr:nvPicPr>
          <xdr:blipFill>
            <a:blip xmlns:r="http://schemas.openxmlformats.org/officeDocument/2006/relationships" r:embed="rId5"/>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83" name="Picture 4579">
              <a:extLst>
                <a:ext uri="{FF2B5EF4-FFF2-40B4-BE49-F238E27FC236}">
                  <a16:creationId xmlns:a16="http://schemas.microsoft.com/office/drawing/2014/main" id="{D7DB0962-14FC-4198-3301-F8B8298458E0}"/>
                </a:ext>
              </a:extLst>
            </xdr:cNvPr>
            <xdr:cNvPicPr>
              <a:picLocks noChangeAspect="1" noChangeArrowheads="1"/>
              <a:extLst>
                <a:ext uri="{84589F7E-364E-4C9E-8A38-B11213B215E9}">
                  <a14:cameraTool cellRange="'TRL Heatmap'!$B$13:$J$15" spid="_x0000_s4476"/>
                </a:ext>
              </a:extLst>
            </xdr:cNvPicPr>
          </xdr:nvPicPr>
          <xdr:blipFill>
            <a:blip xmlns:r="http://schemas.openxmlformats.org/officeDocument/2006/relationships" r:embed="rId5"/>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84" name="Picture 4580">
              <a:extLst>
                <a:ext uri="{FF2B5EF4-FFF2-40B4-BE49-F238E27FC236}">
                  <a16:creationId xmlns:a16="http://schemas.microsoft.com/office/drawing/2014/main" id="{586217B7-3033-D0F1-2341-E89D0F4BE60C}"/>
                </a:ext>
              </a:extLst>
            </xdr:cNvPr>
            <xdr:cNvPicPr>
              <a:picLocks noChangeAspect="1" noChangeArrowheads="1"/>
              <a:extLst>
                <a:ext uri="{84589F7E-364E-4C9E-8A38-B11213B215E9}">
                  <a14:cameraTool cellRange="'TRL Heatmap'!$B$13:$J$15" spid="_x0000_s4477"/>
                </a:ext>
              </a:extLst>
            </xdr:cNvPicPr>
          </xdr:nvPicPr>
          <xdr:blipFill>
            <a:blip xmlns:r="http://schemas.openxmlformats.org/officeDocument/2006/relationships" r:embed="rId5"/>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85" name="Picture 4581">
              <a:extLst>
                <a:ext uri="{FF2B5EF4-FFF2-40B4-BE49-F238E27FC236}">
                  <a16:creationId xmlns:a16="http://schemas.microsoft.com/office/drawing/2014/main" id="{62481384-C102-CA7D-F571-EFAB009336D6}"/>
                </a:ext>
              </a:extLst>
            </xdr:cNvPr>
            <xdr:cNvPicPr>
              <a:picLocks noChangeAspect="1" noChangeArrowheads="1"/>
              <a:extLst>
                <a:ext uri="{84589F7E-364E-4C9E-8A38-B11213B215E9}">
                  <a14:cameraTool cellRange="'TRL Heatmap'!$B$13:$J$15" spid="_x0000_s4478"/>
                </a:ext>
              </a:extLst>
            </xdr:cNvPicPr>
          </xdr:nvPicPr>
          <xdr:blipFill>
            <a:blip xmlns:r="http://schemas.openxmlformats.org/officeDocument/2006/relationships" r:embed="rId5"/>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86" name="Picture 4582">
              <a:extLst>
                <a:ext uri="{FF2B5EF4-FFF2-40B4-BE49-F238E27FC236}">
                  <a16:creationId xmlns:a16="http://schemas.microsoft.com/office/drawing/2014/main" id="{7345D761-29B1-B42E-3A25-59BF75EB395D}"/>
                </a:ext>
              </a:extLst>
            </xdr:cNvPr>
            <xdr:cNvPicPr>
              <a:picLocks noChangeAspect="1" noChangeArrowheads="1"/>
              <a:extLst>
                <a:ext uri="{84589F7E-364E-4C9E-8A38-B11213B215E9}">
                  <a14:cameraTool cellRange="'TRL Heatmap'!$B$13:$J$15" spid="_x0000_s4479"/>
                </a:ext>
              </a:extLst>
            </xdr:cNvPicPr>
          </xdr:nvPicPr>
          <xdr:blipFill>
            <a:blip xmlns:r="http://schemas.openxmlformats.org/officeDocument/2006/relationships" r:embed="rId5"/>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87" name="Picture 4583">
              <a:extLst>
                <a:ext uri="{FF2B5EF4-FFF2-40B4-BE49-F238E27FC236}">
                  <a16:creationId xmlns:a16="http://schemas.microsoft.com/office/drawing/2014/main" id="{2D63EFA6-7431-7FFE-D4F0-38CB461B5F2E}"/>
                </a:ext>
              </a:extLst>
            </xdr:cNvPr>
            <xdr:cNvPicPr>
              <a:picLocks noChangeAspect="1" noChangeArrowheads="1"/>
              <a:extLst>
                <a:ext uri="{84589F7E-364E-4C9E-8A38-B11213B215E9}">
                  <a14:cameraTool cellRange="'TRL Heatmap'!$B$13:$J$15" spid="_x0000_s4480"/>
                </a:ext>
              </a:extLst>
            </xdr:cNvPicPr>
          </xdr:nvPicPr>
          <xdr:blipFill>
            <a:blip xmlns:r="http://schemas.openxmlformats.org/officeDocument/2006/relationships" r:embed="rId5"/>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88" name="Picture 4584">
              <a:extLst>
                <a:ext uri="{FF2B5EF4-FFF2-40B4-BE49-F238E27FC236}">
                  <a16:creationId xmlns:a16="http://schemas.microsoft.com/office/drawing/2014/main" id="{2B396199-FA90-E391-C139-A7CA2C6E80B6}"/>
                </a:ext>
              </a:extLst>
            </xdr:cNvPr>
            <xdr:cNvPicPr>
              <a:picLocks noChangeAspect="1" noChangeArrowheads="1"/>
              <a:extLst>
                <a:ext uri="{84589F7E-364E-4C9E-8A38-B11213B215E9}">
                  <a14:cameraTool cellRange="'TRL Heatmap'!$B$13:$J$15" spid="_x0000_s4481"/>
                </a:ext>
              </a:extLst>
            </xdr:cNvPicPr>
          </xdr:nvPicPr>
          <xdr:blipFill>
            <a:blip xmlns:r="http://schemas.openxmlformats.org/officeDocument/2006/relationships" r:embed="rId11"/>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89" name="Picture 4585">
              <a:extLst>
                <a:ext uri="{FF2B5EF4-FFF2-40B4-BE49-F238E27FC236}">
                  <a16:creationId xmlns:a16="http://schemas.microsoft.com/office/drawing/2014/main" id="{538770F0-34DD-5CC8-6068-8E51B0F1C33D}"/>
                </a:ext>
              </a:extLst>
            </xdr:cNvPr>
            <xdr:cNvPicPr>
              <a:picLocks noChangeAspect="1" noChangeArrowheads="1"/>
              <a:extLst>
                <a:ext uri="{84589F7E-364E-4C9E-8A38-B11213B215E9}">
                  <a14:cameraTool cellRange="'TRL Heatmap'!$B$13:$J$15" spid="_x0000_s4482"/>
                </a:ext>
              </a:extLst>
            </xdr:cNvPicPr>
          </xdr:nvPicPr>
          <xdr:blipFill>
            <a:blip xmlns:r="http://schemas.openxmlformats.org/officeDocument/2006/relationships" r:embed="rId5"/>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90" name="Picture 4586">
              <a:extLst>
                <a:ext uri="{FF2B5EF4-FFF2-40B4-BE49-F238E27FC236}">
                  <a16:creationId xmlns:a16="http://schemas.microsoft.com/office/drawing/2014/main" id="{FEE1E05C-016B-DB71-296C-4D6912FFA0E6}"/>
                </a:ext>
              </a:extLst>
            </xdr:cNvPr>
            <xdr:cNvPicPr>
              <a:picLocks noChangeAspect="1" noChangeArrowheads="1"/>
              <a:extLst>
                <a:ext uri="{84589F7E-364E-4C9E-8A38-B11213B215E9}">
                  <a14:cameraTool cellRange="'TRL Heatmap'!$B$13:$J$15" spid="_x0000_s4483"/>
                </a:ext>
              </a:extLst>
            </xdr:cNvPicPr>
          </xdr:nvPicPr>
          <xdr:blipFill>
            <a:blip xmlns:r="http://schemas.openxmlformats.org/officeDocument/2006/relationships" r:embed="rId5"/>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91" name="Picture 4587">
              <a:extLst>
                <a:ext uri="{FF2B5EF4-FFF2-40B4-BE49-F238E27FC236}">
                  <a16:creationId xmlns:a16="http://schemas.microsoft.com/office/drawing/2014/main" id="{7EABCF2C-4E2A-7458-0EB8-4024FB8153FB}"/>
                </a:ext>
              </a:extLst>
            </xdr:cNvPr>
            <xdr:cNvPicPr>
              <a:picLocks noChangeAspect="1" noChangeArrowheads="1"/>
              <a:extLst>
                <a:ext uri="{84589F7E-364E-4C9E-8A38-B11213B215E9}">
                  <a14:cameraTool cellRange="'TRL Heatmap'!$B$13:$J$15" spid="_x0000_s4484"/>
                </a:ext>
              </a:extLst>
            </xdr:cNvPicPr>
          </xdr:nvPicPr>
          <xdr:blipFill>
            <a:blip xmlns:r="http://schemas.openxmlformats.org/officeDocument/2006/relationships" r:embed="rId5"/>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92" name="Picture 4588">
              <a:extLst>
                <a:ext uri="{FF2B5EF4-FFF2-40B4-BE49-F238E27FC236}">
                  <a16:creationId xmlns:a16="http://schemas.microsoft.com/office/drawing/2014/main" id="{20B6545F-60BC-2631-86FD-E8CAD419C9DD}"/>
                </a:ext>
              </a:extLst>
            </xdr:cNvPr>
            <xdr:cNvPicPr>
              <a:picLocks noChangeAspect="1" noChangeArrowheads="1"/>
              <a:extLst>
                <a:ext uri="{84589F7E-364E-4C9E-8A38-B11213B215E9}">
                  <a14:cameraTool cellRange="'TRL Heatmap'!$B$13:$J$15" spid="_x0000_s4485"/>
                </a:ext>
              </a:extLst>
            </xdr:cNvPicPr>
          </xdr:nvPicPr>
          <xdr:blipFill>
            <a:blip xmlns:r="http://schemas.openxmlformats.org/officeDocument/2006/relationships" r:embed="rId5"/>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93" name="Picture 4589">
              <a:extLst>
                <a:ext uri="{FF2B5EF4-FFF2-40B4-BE49-F238E27FC236}">
                  <a16:creationId xmlns:a16="http://schemas.microsoft.com/office/drawing/2014/main" id="{F24D8D22-B1C6-7474-EFA9-6F27AA2216C8}"/>
                </a:ext>
              </a:extLst>
            </xdr:cNvPr>
            <xdr:cNvPicPr>
              <a:picLocks noChangeAspect="1" noChangeArrowheads="1"/>
              <a:extLst>
                <a:ext uri="{84589F7E-364E-4C9E-8A38-B11213B215E9}">
                  <a14:cameraTool cellRange="'TRL Heatmap'!$B$13:$J$15" spid="_x0000_s4486"/>
                </a:ext>
              </a:extLst>
            </xdr:cNvPicPr>
          </xdr:nvPicPr>
          <xdr:blipFill>
            <a:blip xmlns:r="http://schemas.openxmlformats.org/officeDocument/2006/relationships" r:embed="rId5"/>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94" name="Picture 4590">
              <a:extLst>
                <a:ext uri="{FF2B5EF4-FFF2-40B4-BE49-F238E27FC236}">
                  <a16:creationId xmlns:a16="http://schemas.microsoft.com/office/drawing/2014/main" id="{5C5F495B-F4CD-4212-E0FC-AFA11EB841BE}"/>
                </a:ext>
              </a:extLst>
            </xdr:cNvPr>
            <xdr:cNvPicPr>
              <a:picLocks noChangeAspect="1" noChangeArrowheads="1"/>
              <a:extLst>
                <a:ext uri="{84589F7E-364E-4C9E-8A38-B11213B215E9}">
                  <a14:cameraTool cellRange="'TRL Heatmap'!$B$13:$J$15" spid="_x0000_s4487"/>
                </a:ext>
              </a:extLst>
            </xdr:cNvPicPr>
          </xdr:nvPicPr>
          <xdr:blipFill>
            <a:blip xmlns:r="http://schemas.openxmlformats.org/officeDocument/2006/relationships" r:embed="rId5"/>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95" name="Picture 4591">
              <a:extLst>
                <a:ext uri="{FF2B5EF4-FFF2-40B4-BE49-F238E27FC236}">
                  <a16:creationId xmlns:a16="http://schemas.microsoft.com/office/drawing/2014/main" id="{4870F65F-3668-D049-371A-5D6D3E6881C2}"/>
                </a:ext>
              </a:extLst>
            </xdr:cNvPr>
            <xdr:cNvPicPr>
              <a:picLocks noChangeAspect="1" noChangeArrowheads="1"/>
              <a:extLst>
                <a:ext uri="{84589F7E-364E-4C9E-8A38-B11213B215E9}">
                  <a14:cameraTool cellRange="'TRL Heatmap'!$B$13:$J$15" spid="_x0000_s4488"/>
                </a:ext>
              </a:extLst>
            </xdr:cNvPicPr>
          </xdr:nvPicPr>
          <xdr:blipFill>
            <a:blip xmlns:r="http://schemas.openxmlformats.org/officeDocument/2006/relationships" r:embed="rId5"/>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xdr:col>
          <xdr:colOff>1958340</xdr:colOff>
          <xdr:row>55</xdr:row>
          <xdr:rowOff>0</xdr:rowOff>
        </xdr:from>
        <xdr:to>
          <xdr:col>7</xdr:col>
          <xdr:colOff>1310640</xdr:colOff>
          <xdr:row>55</xdr:row>
          <xdr:rowOff>0</xdr:rowOff>
        </xdr:to>
        <xdr:pic>
          <xdr:nvPicPr>
            <xdr:cNvPr id="66296" name="Picture 4592">
              <a:extLst>
                <a:ext uri="{FF2B5EF4-FFF2-40B4-BE49-F238E27FC236}">
                  <a16:creationId xmlns:a16="http://schemas.microsoft.com/office/drawing/2014/main" id="{0629D6DE-C809-0273-7FAF-462482F477EC}"/>
                </a:ext>
              </a:extLst>
            </xdr:cNvPr>
            <xdr:cNvPicPr>
              <a:picLocks noChangeAspect="1" noChangeArrowheads="1"/>
              <a:extLst>
                <a:ext uri="{84589F7E-364E-4C9E-8A38-B11213B215E9}">
                  <a14:cameraTool cellRange="'TRL Heatmap'!$B$13:$J$15" spid="_x0000_s4489"/>
                </a:ext>
              </a:extLst>
            </xdr:cNvPicPr>
          </xdr:nvPicPr>
          <xdr:blipFill>
            <a:blip xmlns:r="http://schemas.openxmlformats.org/officeDocument/2006/relationships" r:embed="rId11"/>
            <a:srcRect/>
            <a:stretch>
              <a:fillRect/>
            </a:stretch>
          </xdr:blipFill>
          <xdr:spPr bwMode="auto">
            <a:xfrm>
              <a:off x="3002280" y="14005560"/>
              <a:ext cx="12412980" cy="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5</xdr:col>
      <xdr:colOff>222250</xdr:colOff>
      <xdr:row>7</xdr:row>
      <xdr:rowOff>120650</xdr:rowOff>
    </xdr:from>
    <xdr:to>
      <xdr:col>6</xdr:col>
      <xdr:colOff>3379107</xdr:colOff>
      <xdr:row>23</xdr:row>
      <xdr:rowOff>142421</xdr:rowOff>
    </xdr:to>
    <xdr:graphicFrame macro="">
      <xdr:nvGraphicFramePr>
        <xdr:cNvPr id="3" name="Chart 2">
          <a:extLst>
            <a:ext uri="{FF2B5EF4-FFF2-40B4-BE49-F238E27FC236}">
              <a16:creationId xmlns:a16="http://schemas.microsoft.com/office/drawing/2014/main" id="{00000000-0008-0000-0500-000003000000}"/>
            </a:ext>
            <a:ext uri="{147F2762-F138-4A5C-976F-8EAC2B608ADB}">
              <a16:predDERef xmlns:a16="http://schemas.microsoft.com/office/drawing/2014/main" pre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3556001</xdr:colOff>
      <xdr:row>7</xdr:row>
      <xdr:rowOff>136071</xdr:rowOff>
    </xdr:from>
    <xdr:to>
      <xdr:col>9</xdr:col>
      <xdr:colOff>707572</xdr:colOff>
      <xdr:row>23</xdr:row>
      <xdr:rowOff>157842</xdr:rowOff>
    </xdr:to>
    <xdr:graphicFrame macro="">
      <xdr:nvGraphicFramePr>
        <xdr:cNvPr id="8" name="Chart 7">
          <a:extLst>
            <a:ext uri="{FF2B5EF4-FFF2-40B4-BE49-F238E27FC236}">
              <a16:creationId xmlns:a16="http://schemas.microsoft.com/office/drawing/2014/main" id="{00000000-0008-0000-0500-000008000000}"/>
            </a:ext>
            <a:ext uri="{147F2762-F138-4A5C-976F-8EAC2B608ADB}">
              <a16:predDERef xmlns:a16="http://schemas.microsoft.com/office/drawing/2014/main" pre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122902</xdr:colOff>
      <xdr:row>0</xdr:row>
      <xdr:rowOff>109248</xdr:rowOff>
    </xdr:from>
    <xdr:to>
      <xdr:col>0</xdr:col>
      <xdr:colOff>816785</xdr:colOff>
      <xdr:row>2</xdr:row>
      <xdr:rowOff>1</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a:stretch>
          <a:fillRect/>
        </a:stretch>
      </xdr:blipFill>
      <xdr:spPr>
        <a:xfrm>
          <a:off x="122902" y="109248"/>
          <a:ext cx="697693" cy="40967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111125</xdr:colOff>
      <xdr:row>11</xdr:row>
      <xdr:rowOff>73025</xdr:rowOff>
    </xdr:from>
    <xdr:to>
      <xdr:col>6</xdr:col>
      <xdr:colOff>4683125</xdr:colOff>
      <xdr:row>11</xdr:row>
      <xdr:rowOff>2901950</xdr:rowOff>
    </xdr:to>
    <xdr:graphicFrame macro="">
      <xdr:nvGraphicFramePr>
        <xdr:cNvPr id="2" name="Chart 1">
          <a:extLst>
            <a:ext uri="{FF2B5EF4-FFF2-40B4-BE49-F238E27FC236}">
              <a16:creationId xmlns:a16="http://schemas.microsoft.com/office/drawing/2014/main" id="{6858D212-0AB1-48A2-9002-BC6321DE1C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xdr:row>
      <xdr:rowOff>0</xdr:rowOff>
    </xdr:from>
    <xdr:to>
      <xdr:col>6</xdr:col>
      <xdr:colOff>4751070</xdr:colOff>
      <xdr:row>2</xdr:row>
      <xdr:rowOff>2847975</xdr:rowOff>
    </xdr:to>
    <xdr:graphicFrame macro="">
      <xdr:nvGraphicFramePr>
        <xdr:cNvPr id="6" name="Chart 5">
          <a:extLst>
            <a:ext uri="{FF2B5EF4-FFF2-40B4-BE49-F238E27FC236}">
              <a16:creationId xmlns:a16="http://schemas.microsoft.com/office/drawing/2014/main" id="{33A581F3-B194-49EA-8DCC-5E5CD504F5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586317</xdr:colOff>
      <xdr:row>2</xdr:row>
      <xdr:rowOff>4234</xdr:rowOff>
    </xdr:from>
    <xdr:to>
      <xdr:col>15</xdr:col>
      <xdr:colOff>426720</xdr:colOff>
      <xdr:row>2</xdr:row>
      <xdr:rowOff>2852209</xdr:rowOff>
    </xdr:to>
    <xdr:graphicFrame macro="">
      <xdr:nvGraphicFramePr>
        <xdr:cNvPr id="3" name="Chart 2">
          <a:extLst>
            <a:ext uri="{FF2B5EF4-FFF2-40B4-BE49-F238E27FC236}">
              <a16:creationId xmlns:a16="http://schemas.microsoft.com/office/drawing/2014/main" id="{F93F0F98-AC87-59E4-BCD2-CCC3552F6E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390524</xdr:colOff>
      <xdr:row>2</xdr:row>
      <xdr:rowOff>11112</xdr:rowOff>
    </xdr:from>
    <xdr:to>
      <xdr:col>17</xdr:col>
      <xdr:colOff>476249</xdr:colOff>
      <xdr:row>25</xdr:row>
      <xdr:rowOff>152400</xdr:rowOff>
    </xdr:to>
    <xdr:graphicFrame macro="">
      <xdr:nvGraphicFramePr>
        <xdr:cNvPr id="2" name="Chart 1">
          <a:extLst>
            <a:ext uri="{FF2B5EF4-FFF2-40B4-BE49-F238E27FC236}">
              <a16:creationId xmlns:a16="http://schemas.microsoft.com/office/drawing/2014/main" id="{AD7C603C-B46F-4E22-BBAB-B83B7B9A39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634365</xdr:colOff>
      <xdr:row>6</xdr:row>
      <xdr:rowOff>26670</xdr:rowOff>
    </xdr:from>
    <xdr:to>
      <xdr:col>8</xdr:col>
      <xdr:colOff>760095</xdr:colOff>
      <xdr:row>7</xdr:row>
      <xdr:rowOff>0</xdr:rowOff>
    </xdr:to>
    <xdr:sp macro="" textlink="">
      <xdr:nvSpPr>
        <xdr:cNvPr id="2" name="Arrow: Down 1">
          <a:extLst>
            <a:ext uri="{FF2B5EF4-FFF2-40B4-BE49-F238E27FC236}">
              <a16:creationId xmlns:a16="http://schemas.microsoft.com/office/drawing/2014/main" id="{25F59917-8404-C83D-19D6-A502E44919C1}"/>
            </a:ext>
          </a:extLst>
        </xdr:cNvPr>
        <xdr:cNvSpPr/>
      </xdr:nvSpPr>
      <xdr:spPr>
        <a:xfrm>
          <a:off x="8959215" y="1293495"/>
          <a:ext cx="125730" cy="15430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647700</xdr:colOff>
      <xdr:row>6</xdr:row>
      <xdr:rowOff>19050</xdr:rowOff>
    </xdr:from>
    <xdr:to>
      <xdr:col>7</xdr:col>
      <xdr:colOff>781050</xdr:colOff>
      <xdr:row>6</xdr:row>
      <xdr:rowOff>177165</xdr:rowOff>
    </xdr:to>
    <xdr:sp macro="" textlink="">
      <xdr:nvSpPr>
        <xdr:cNvPr id="3" name="Arrow: Down 2">
          <a:extLst>
            <a:ext uri="{FF2B5EF4-FFF2-40B4-BE49-F238E27FC236}">
              <a16:creationId xmlns:a16="http://schemas.microsoft.com/office/drawing/2014/main" id="{715E11C6-1048-4562-A0E6-D31B4F6EE61E}"/>
            </a:ext>
          </a:extLst>
        </xdr:cNvPr>
        <xdr:cNvSpPr/>
      </xdr:nvSpPr>
      <xdr:spPr>
        <a:xfrm>
          <a:off x="7505700" y="1285875"/>
          <a:ext cx="133350" cy="15811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266700</xdr:colOff>
      <xdr:row>18</xdr:row>
      <xdr:rowOff>0</xdr:rowOff>
    </xdr:from>
    <xdr:to>
      <xdr:col>11</xdr:col>
      <xdr:colOff>400050</xdr:colOff>
      <xdr:row>18</xdr:row>
      <xdr:rowOff>160020</xdr:rowOff>
    </xdr:to>
    <xdr:sp macro="" textlink="">
      <xdr:nvSpPr>
        <xdr:cNvPr id="4" name="Arrow: Down 3">
          <a:extLst>
            <a:ext uri="{FF2B5EF4-FFF2-40B4-BE49-F238E27FC236}">
              <a16:creationId xmlns:a16="http://schemas.microsoft.com/office/drawing/2014/main" id="{D9DAD526-44FD-4C21-95B4-DF6C614A0264}"/>
            </a:ext>
          </a:extLst>
        </xdr:cNvPr>
        <xdr:cNvSpPr/>
      </xdr:nvSpPr>
      <xdr:spPr>
        <a:xfrm>
          <a:off x="10410825" y="3876675"/>
          <a:ext cx="133350" cy="16002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295275</xdr:colOff>
      <xdr:row>18</xdr:row>
      <xdr:rowOff>0</xdr:rowOff>
    </xdr:from>
    <xdr:to>
      <xdr:col>14</xdr:col>
      <xdr:colOff>428625</xdr:colOff>
      <xdr:row>18</xdr:row>
      <xdr:rowOff>163830</xdr:rowOff>
    </xdr:to>
    <xdr:sp macro="" textlink="">
      <xdr:nvSpPr>
        <xdr:cNvPr id="5" name="Arrow: Down 4">
          <a:extLst>
            <a:ext uri="{FF2B5EF4-FFF2-40B4-BE49-F238E27FC236}">
              <a16:creationId xmlns:a16="http://schemas.microsoft.com/office/drawing/2014/main" id="{3D1A3DBA-FB21-447F-AD39-A57B208520CA}"/>
            </a:ext>
          </a:extLst>
        </xdr:cNvPr>
        <xdr:cNvSpPr/>
      </xdr:nvSpPr>
      <xdr:spPr>
        <a:xfrm>
          <a:off x="12477750" y="3876675"/>
          <a:ext cx="133350" cy="16383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323850</xdr:colOff>
      <xdr:row>18</xdr:row>
      <xdr:rowOff>19050</xdr:rowOff>
    </xdr:from>
    <xdr:to>
      <xdr:col>18</xdr:col>
      <xdr:colOff>457200</xdr:colOff>
      <xdr:row>19</xdr:row>
      <xdr:rowOff>1905</xdr:rowOff>
    </xdr:to>
    <xdr:sp macro="" textlink="">
      <xdr:nvSpPr>
        <xdr:cNvPr id="6" name="Arrow: Down 5">
          <a:extLst>
            <a:ext uri="{FF2B5EF4-FFF2-40B4-BE49-F238E27FC236}">
              <a16:creationId xmlns:a16="http://schemas.microsoft.com/office/drawing/2014/main" id="{8F6BBB3B-56ED-4248-AB21-A16CF46D64B5}"/>
            </a:ext>
          </a:extLst>
        </xdr:cNvPr>
        <xdr:cNvSpPr/>
      </xdr:nvSpPr>
      <xdr:spPr>
        <a:xfrm>
          <a:off x="15325725" y="3895725"/>
          <a:ext cx="133350" cy="16383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314325</xdr:colOff>
      <xdr:row>18</xdr:row>
      <xdr:rowOff>19050</xdr:rowOff>
    </xdr:from>
    <xdr:to>
      <xdr:col>19</xdr:col>
      <xdr:colOff>447675</xdr:colOff>
      <xdr:row>19</xdr:row>
      <xdr:rowOff>1905</xdr:rowOff>
    </xdr:to>
    <xdr:sp macro="" textlink="">
      <xdr:nvSpPr>
        <xdr:cNvPr id="7" name="Arrow: Down 6">
          <a:extLst>
            <a:ext uri="{FF2B5EF4-FFF2-40B4-BE49-F238E27FC236}">
              <a16:creationId xmlns:a16="http://schemas.microsoft.com/office/drawing/2014/main" id="{92DB9084-08C9-4149-AC3C-7728DDD91AC0}"/>
            </a:ext>
          </a:extLst>
        </xdr:cNvPr>
        <xdr:cNvSpPr/>
      </xdr:nvSpPr>
      <xdr:spPr>
        <a:xfrm>
          <a:off x="16087725" y="3895725"/>
          <a:ext cx="133350" cy="16383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253365</xdr:colOff>
      <xdr:row>17</xdr:row>
      <xdr:rowOff>424815</xdr:rowOff>
    </xdr:from>
    <xdr:to>
      <xdr:col>20</xdr:col>
      <xdr:colOff>386715</xdr:colOff>
      <xdr:row>18</xdr:row>
      <xdr:rowOff>152400</xdr:rowOff>
    </xdr:to>
    <xdr:sp macro="" textlink="">
      <xdr:nvSpPr>
        <xdr:cNvPr id="9" name="Arrow: Down 8">
          <a:extLst>
            <a:ext uri="{FF2B5EF4-FFF2-40B4-BE49-F238E27FC236}">
              <a16:creationId xmlns:a16="http://schemas.microsoft.com/office/drawing/2014/main" id="{13C520BE-7839-4959-9C06-2A1980B64140}"/>
            </a:ext>
          </a:extLst>
        </xdr:cNvPr>
        <xdr:cNvSpPr/>
      </xdr:nvSpPr>
      <xdr:spPr>
        <a:xfrm>
          <a:off x="17588865" y="3863340"/>
          <a:ext cx="133350" cy="16573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253365</xdr:colOff>
      <xdr:row>17</xdr:row>
      <xdr:rowOff>424815</xdr:rowOff>
    </xdr:from>
    <xdr:to>
      <xdr:col>21</xdr:col>
      <xdr:colOff>386715</xdr:colOff>
      <xdr:row>18</xdr:row>
      <xdr:rowOff>152400</xdr:rowOff>
    </xdr:to>
    <xdr:sp macro="" textlink="">
      <xdr:nvSpPr>
        <xdr:cNvPr id="10" name="Arrow: Down 9">
          <a:extLst>
            <a:ext uri="{FF2B5EF4-FFF2-40B4-BE49-F238E27FC236}">
              <a16:creationId xmlns:a16="http://schemas.microsoft.com/office/drawing/2014/main" id="{ADFFEF90-05AB-4811-9B09-7AFEB45E6222}"/>
            </a:ext>
          </a:extLst>
        </xdr:cNvPr>
        <xdr:cNvSpPr/>
      </xdr:nvSpPr>
      <xdr:spPr>
        <a:xfrm>
          <a:off x="16784955" y="4055745"/>
          <a:ext cx="139065" cy="16383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310515</xdr:colOff>
      <xdr:row>18</xdr:row>
      <xdr:rowOff>5715</xdr:rowOff>
    </xdr:from>
    <xdr:to>
      <xdr:col>18</xdr:col>
      <xdr:colOff>447675</xdr:colOff>
      <xdr:row>18</xdr:row>
      <xdr:rowOff>173355</xdr:rowOff>
    </xdr:to>
    <xdr:sp macro="" textlink="">
      <xdr:nvSpPr>
        <xdr:cNvPr id="8" name="Arrow: Down 7">
          <a:extLst>
            <a:ext uri="{FF2B5EF4-FFF2-40B4-BE49-F238E27FC236}">
              <a16:creationId xmlns:a16="http://schemas.microsoft.com/office/drawing/2014/main" id="{E9912E4D-34FB-629E-2D70-0C98FCE40551}"/>
            </a:ext>
          </a:extLst>
        </xdr:cNvPr>
        <xdr:cNvSpPr/>
      </xdr:nvSpPr>
      <xdr:spPr>
        <a:xfrm>
          <a:off x="15550515" y="4072890"/>
          <a:ext cx="137160" cy="16764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245745</xdr:colOff>
      <xdr:row>17</xdr:row>
      <xdr:rowOff>436245</xdr:rowOff>
    </xdr:from>
    <xdr:to>
      <xdr:col>17</xdr:col>
      <xdr:colOff>373380</xdr:colOff>
      <xdr:row>18</xdr:row>
      <xdr:rowOff>161925</xdr:rowOff>
    </xdr:to>
    <xdr:sp macro="" textlink="">
      <xdr:nvSpPr>
        <xdr:cNvPr id="11" name="Arrow: Down 10">
          <a:extLst>
            <a:ext uri="{FF2B5EF4-FFF2-40B4-BE49-F238E27FC236}">
              <a16:creationId xmlns:a16="http://schemas.microsoft.com/office/drawing/2014/main" id="{378DB081-7414-4F0F-A6A2-9A62177D5FBF}"/>
            </a:ext>
          </a:extLst>
        </xdr:cNvPr>
        <xdr:cNvSpPr/>
      </xdr:nvSpPr>
      <xdr:spPr>
        <a:xfrm>
          <a:off x="14818995" y="4065270"/>
          <a:ext cx="127635" cy="16383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381000</xdr:colOff>
      <xdr:row>22</xdr:row>
      <xdr:rowOff>106362</xdr:rowOff>
    </xdr:from>
    <xdr:to>
      <xdr:col>12</xdr:col>
      <xdr:colOff>1854200</xdr:colOff>
      <xdr:row>37</xdr:row>
      <xdr:rowOff>134937</xdr:rowOff>
    </xdr:to>
    <xdr:graphicFrame macro="">
      <xdr:nvGraphicFramePr>
        <xdr:cNvPr id="3" name="Chart 2">
          <a:extLst>
            <a:ext uri="{FF2B5EF4-FFF2-40B4-BE49-F238E27FC236}">
              <a16:creationId xmlns:a16="http://schemas.microsoft.com/office/drawing/2014/main" id="{08177E8F-869E-4F11-8597-7521770EEC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Down (ESO), Geoff" id="{E0EE24EA-4F73-4C61-BBA2-9DABFAA45D3A}" userId="S::Geoff.Down@uk.nationalgrid.com::7ab946db-c3aa-44b1-bec1-fb4daa848c72" providerId="AD"/>
  <person displayName="Geraint Herbert" id="{868D5E31-5027-4863-9D5C-46EE5FE89D67}" userId="S::Geraint.Herbert@wwutilities.co.uk::2345fc40-95da-4359-979f-3bf886fb9332"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own (ESO), Geoff" refreshedDate="44840.501033101849" createdVersion="7" refreshedVersion="7" minRefreshableVersion="3" recordCount="56" xr:uid="{7DFADB4B-5D5D-41C3-8244-5738B0AD30AE}">
  <cacheSource type="worksheet">
    <worksheetSource ref="A2:H58" sheet="Project Partners "/>
  </cacheSource>
  <cacheFields count="8">
    <cacheField name="Academia" numFmtId="0">
      <sharedItems containsBlank="1" count="17">
        <s v="Loughborough University"/>
        <s v="Cranfield University"/>
        <s v="Durham University"/>
        <s v="Imperial College"/>
        <s v="Cardiff University"/>
        <s v="Sheffield University"/>
        <s v="Edinburgh University"/>
        <s v="Strathclyde University"/>
        <s v="Southampton University"/>
        <s v="Brunel University"/>
        <s v="The University Of Birmingham"/>
        <s v="University of Manchester"/>
        <s v="Norwegian University of Science and Technology"/>
        <s v="KTH Royal Institute of Technology"/>
        <s v="Liverpool University"/>
        <s v="Warwick University"/>
        <m/>
      </sharedItems>
    </cacheField>
    <cacheField name="GB Networks" numFmtId="0">
      <sharedItems containsBlank="1" count="13">
        <s v="Cadent"/>
        <s v="Northern Gas Networks"/>
        <s v="Wales &amp; West Utilities"/>
        <s v="SGN"/>
        <s v="National Grid Electricity Transmission"/>
        <s v="Electricity System Operator"/>
        <s v="SSEN Transmission"/>
        <s v="National Grid Metering"/>
        <s v="SPEN"/>
        <s v="Western Power Distribution"/>
        <s v="SSEN Distribution"/>
        <s v="National Grid Gas Transmission"/>
        <m/>
      </sharedItems>
    </cacheField>
    <cacheField name="Non-GB Networks" numFmtId="0">
      <sharedItems containsBlank="1" count="5">
        <s v="EDF"/>
        <s v="Statnett"/>
        <s v="Statkraft AS"/>
        <s v="Elvia AS"/>
        <m/>
      </sharedItems>
    </cacheField>
    <cacheField name="Private sector (small)" numFmtId="0">
      <sharedItems count="56">
        <s v="Dave Lander"/>
        <s v="ALH"/>
        <s v="Britain Thinks"/>
        <s v="CNG Services"/>
        <s v="Continuum Industries"/>
        <s v="Cullum Detuners Ltd"/>
        <s v="Defproc"/>
        <s v="Delta-EE"/>
        <s v="Des19ncor Ltd"/>
        <s v="Dscience Ltd (trading as KeenAI)"/>
        <s v="Easee"/>
        <s v="Egnida"/>
        <s v="Element 2 Ltd"/>
        <s v="Hive Composites Ltd"/>
        <s v="Element Energy Ltd"/>
        <s v="Energy Systems Catapult "/>
        <s v="Energy Utility Skills"/>
        <s v="Frontier Economics"/>
        <s v="FYLD Ltd"/>
        <s v="Halfwave"/>
        <s v="HP1T"/>
        <s v="HyET Hydrogen BV"/>
        <s v="Icebreaker One"/>
        <s v="ITM Power"/>
        <s v="ITouch Reporting Systems Ltd"/>
        <s v="KIWA"/>
        <s v="Levidian"/>
        <s v="ORE Catapult Development Services Ltd"/>
        <s v="Premtech Ltd"/>
        <s v="Progressive Energy"/>
        <s v="Project Environmental Solutions (PESL) Ltd"/>
        <s v="Ravmac Ltd"/>
        <s v="ROSEN (UK) Ltd"/>
        <s v="Savanta"/>
        <s v="SBLC Consulting"/>
        <s v="Sirio"/>
        <s v="Spottitt Ltd"/>
        <s v="Steer Energy"/>
        <s v="Synovate Ltd"/>
        <s v="Syntheotech"/>
        <s v="Ultima Forma"/>
        <s v="Utonomy Ltd"/>
        <s v="Warwick Manufacturing Group"/>
        <s v="WSP UK Limited"/>
        <s v="Xoserve"/>
        <s v="Aurora Energy"/>
        <s v="I C Consultants Ltd"/>
        <s v="Previsico"/>
        <s v="sees.ai"/>
        <s v="Sygensys"/>
        <s v="The Smith Insitute"/>
        <s v="Therma Mech Ltd"/>
        <s v="UK Grid Solutions Ltd"/>
        <s v="Energyline Science and Technology Ltd."/>
        <s v="Nortech Management Ltd"/>
        <s v="RED Marine Engineering Ltd"/>
      </sharedItems>
    </cacheField>
    <cacheField name="Private sector (medium)" numFmtId="0">
      <sharedItems containsBlank="1" count="20">
        <s v="Capula Ltd"/>
        <s v="Continuum Industries ltd"/>
        <s v="Electric Power Research Institute"/>
        <s v="EMEC"/>
        <s v="Energy Systems Catapult"/>
        <s v="ERM"/>
        <s v="Fraser Nash"/>
        <s v="ICS Consulting"/>
        <s v="Kolektor Etra"/>
        <s v="Lagoni Engineering ltd"/>
        <s v="Manitoba Hydro International Ltd"/>
        <s v="NEA"/>
        <s v="Octopus Energy"/>
        <s v="Ohme Tecnology"/>
        <s v="PASSIVSYSTEMS LIMITED"/>
        <s v="Radius"/>
        <s v="Raduis System"/>
        <s v="Warwick Manufacturing Group"/>
        <s v="Weidmann Electrical Technology AG"/>
        <m/>
      </sharedItems>
    </cacheField>
    <cacheField name="Private sector (large)" numFmtId="0">
      <sharedItems containsBlank="1" count="28">
        <s v="DNV"/>
        <s v="AFRY"/>
        <s v="Amazon Web Services"/>
        <s v="Arup"/>
        <s v="Centrica Plc"/>
        <s v="Costain"/>
        <s v="Costain Oil &amp; Gas"/>
        <s v="Energy Systems Catapult"/>
        <s v="Frazer Nash"/>
        <s v="GL Industrial Services UK Ltd"/>
        <s v="Google X"/>
        <s v="Guidehouse"/>
        <s v="IBM"/>
        <s v="INEOS (Petroineos)"/>
        <s v="Jaguar Land Rover"/>
        <s v="KIWA"/>
        <s v="Mott MacDonald"/>
        <s v="Passiv UK"/>
        <s v="Rolls-Royce Plc"/>
        <s v="Rosen (UK) ltd"/>
        <s v="RPS Environmental Management Limited"/>
        <s v="Shell U.K. Limited"/>
        <s v="Siemens Energy"/>
        <s v="Urenco Ltd"/>
        <s v="Wood Group UK ltd"/>
        <s v="WSP UK Limited"/>
        <s v="Xoserve"/>
        <m/>
      </sharedItems>
    </cacheField>
    <cacheField name="Public sector" numFmtId="0">
      <sharedItems containsNonDate="0" containsString="0" containsBlank="1" count="1">
        <m/>
      </sharedItems>
    </cacheField>
    <cacheField name="Non-profit" numFmtId="0">
      <sharedItems containsBlank="1" count="8">
        <s v="Pipeline Research Council International (PRCI)"/>
        <s v="European Pipeline Research Group (EPRG)"/>
        <s v="Institution of Gas Engineers and Managers (IGEM)"/>
        <s v="National Physical Laboratory"/>
        <s v="Centre For Modelling and Simulation"/>
        <s v="European Space Agency"/>
        <s v="Open Climate Fix"/>
        <m/>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own (ESO), Geoff" refreshedDate="44841.750583333334" createdVersion="7" refreshedVersion="7" minRefreshableVersion="3" recordCount="16" xr:uid="{697E4A97-D685-4DAF-A78E-9EC92BD3631E}">
  <cacheSource type="worksheet">
    <worksheetSource ref="A2:H18" sheet="Project Supporters"/>
  </cacheSource>
  <cacheFields count="8">
    <cacheField name="Academia" numFmtId="0">
      <sharedItems containsBlank="1" count="6">
        <s v="Newcastle University"/>
        <s v="National Engineering Laboratory"/>
        <s v="University of Edinburgh"/>
        <s v="University of Strathclyde"/>
        <s v="University of Southampton "/>
        <m/>
      </sharedItems>
    </cacheField>
    <cacheField name="GB Networks" numFmtId="0">
      <sharedItems/>
    </cacheField>
    <cacheField name="Non-GB Networks" numFmtId="0">
      <sharedItems containsBlank="1"/>
    </cacheField>
    <cacheField name="Private sector (small)" numFmtId="0">
      <sharedItems containsBlank="1" count="11">
        <s v="Pale Blue Dot"/>
        <s v="Cornwall Insight ltd"/>
        <s v="Hydrenor"/>
        <s v="Gen2 Energy AS"/>
        <s v="Simply Blue Energy"/>
        <s v="ORE Catapult Development Services Ltd"/>
        <s v="GREEN INVESTMENT GROUP LIMITED"/>
        <s v="RWE Generation UK plc"/>
        <s v="ITM Power"/>
        <s v="High Voltage Partial Discharge Ltd"/>
        <m/>
      </sharedItems>
    </cacheField>
    <cacheField name="Private sector (medium)" numFmtId="0">
      <sharedItems count="16">
        <s v="Lagoni Engineering ltd"/>
        <s v="Diageo Scotland Limited"/>
        <s v="Element Energy"/>
        <s v="Shearwater Wind Limited"/>
        <s v="Baxi Heating UK Limited"/>
        <s v="PASSIVSYSTEMS LIMITED"/>
        <s v="CARLTON POWER LIMITED"/>
        <s v="Mitsui O.S.K. Lines, Ltd."/>
        <s v="Mainstream Power "/>
        <s v="SUISO LIMITED"/>
        <s v="ERM"/>
        <s v="Metersit SRL"/>
        <s v="Continuum Industries ltd"/>
        <s v="EMEC"/>
        <s v="ISLAND GAS LIMITED"/>
        <s v="Electric Power Research Institute"/>
      </sharedItems>
    </cacheField>
    <cacheField name="Private sector (large)" numFmtId="0">
      <sharedItems containsBlank="1" count="14">
        <s v="Fraser Nash Consultancy ltd"/>
        <s v="Rosen (UK) ltd"/>
        <s v="Costain Oil, Gas &amp; Process ltd"/>
        <s v="RPS Environmental Management Limited"/>
        <s v="Wood Group UK ltd"/>
        <s v="Shell U.K. Limited"/>
        <s v="GL Industrial Services UK Ltd"/>
        <s v="INEOS (Petroineos)"/>
        <s v="ESSO PETROLEUM COMPANY, LIMITED"/>
        <s v="WSP UK LIMITED"/>
        <s v="KIWA"/>
        <s v="Ove Arup &amp; Patners Ltd"/>
        <s v="3M Company"/>
        <m/>
      </sharedItems>
    </cacheField>
    <cacheField name="Public sector" numFmtId="0">
      <sharedItems containsBlank="1" count="4">
        <s v="Ofgem"/>
        <s v="BEIS"/>
        <s v="Fife Council"/>
        <m/>
      </sharedItems>
    </cacheField>
    <cacheField name="Non-profit" numFmtId="0">
      <sharedItems containsBlank="1" count="3">
        <s v="H2GAR"/>
        <s v="GERG"/>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6">
  <r>
    <x v="0"/>
    <x v="0"/>
    <x v="0"/>
    <x v="0"/>
    <x v="0"/>
    <x v="0"/>
    <x v="0"/>
    <x v="0"/>
  </r>
  <r>
    <x v="1"/>
    <x v="1"/>
    <x v="1"/>
    <x v="1"/>
    <x v="1"/>
    <x v="1"/>
    <x v="0"/>
    <x v="1"/>
  </r>
  <r>
    <x v="2"/>
    <x v="2"/>
    <x v="2"/>
    <x v="2"/>
    <x v="2"/>
    <x v="2"/>
    <x v="0"/>
    <x v="2"/>
  </r>
  <r>
    <x v="3"/>
    <x v="3"/>
    <x v="3"/>
    <x v="3"/>
    <x v="3"/>
    <x v="3"/>
    <x v="0"/>
    <x v="3"/>
  </r>
  <r>
    <x v="4"/>
    <x v="4"/>
    <x v="4"/>
    <x v="4"/>
    <x v="4"/>
    <x v="4"/>
    <x v="0"/>
    <x v="4"/>
  </r>
  <r>
    <x v="5"/>
    <x v="5"/>
    <x v="4"/>
    <x v="5"/>
    <x v="5"/>
    <x v="5"/>
    <x v="0"/>
    <x v="5"/>
  </r>
  <r>
    <x v="6"/>
    <x v="6"/>
    <x v="4"/>
    <x v="6"/>
    <x v="6"/>
    <x v="6"/>
    <x v="0"/>
    <x v="6"/>
  </r>
  <r>
    <x v="7"/>
    <x v="7"/>
    <x v="4"/>
    <x v="7"/>
    <x v="7"/>
    <x v="0"/>
    <x v="0"/>
    <x v="7"/>
  </r>
  <r>
    <x v="8"/>
    <x v="8"/>
    <x v="4"/>
    <x v="8"/>
    <x v="8"/>
    <x v="7"/>
    <x v="0"/>
    <x v="7"/>
  </r>
  <r>
    <x v="9"/>
    <x v="9"/>
    <x v="4"/>
    <x v="9"/>
    <x v="9"/>
    <x v="8"/>
    <x v="0"/>
    <x v="7"/>
  </r>
  <r>
    <x v="10"/>
    <x v="10"/>
    <x v="4"/>
    <x v="10"/>
    <x v="10"/>
    <x v="9"/>
    <x v="0"/>
    <x v="7"/>
  </r>
  <r>
    <x v="11"/>
    <x v="11"/>
    <x v="4"/>
    <x v="11"/>
    <x v="11"/>
    <x v="10"/>
    <x v="0"/>
    <x v="7"/>
  </r>
  <r>
    <x v="12"/>
    <x v="12"/>
    <x v="4"/>
    <x v="12"/>
    <x v="12"/>
    <x v="11"/>
    <x v="0"/>
    <x v="7"/>
  </r>
  <r>
    <x v="13"/>
    <x v="12"/>
    <x v="4"/>
    <x v="13"/>
    <x v="13"/>
    <x v="12"/>
    <x v="0"/>
    <x v="7"/>
  </r>
  <r>
    <x v="14"/>
    <x v="12"/>
    <x v="4"/>
    <x v="14"/>
    <x v="14"/>
    <x v="13"/>
    <x v="0"/>
    <x v="7"/>
  </r>
  <r>
    <x v="15"/>
    <x v="12"/>
    <x v="4"/>
    <x v="15"/>
    <x v="15"/>
    <x v="14"/>
    <x v="0"/>
    <x v="7"/>
  </r>
  <r>
    <x v="16"/>
    <x v="12"/>
    <x v="4"/>
    <x v="16"/>
    <x v="16"/>
    <x v="15"/>
    <x v="0"/>
    <x v="7"/>
  </r>
  <r>
    <x v="16"/>
    <x v="12"/>
    <x v="4"/>
    <x v="17"/>
    <x v="17"/>
    <x v="16"/>
    <x v="0"/>
    <x v="7"/>
  </r>
  <r>
    <x v="16"/>
    <x v="12"/>
    <x v="4"/>
    <x v="18"/>
    <x v="18"/>
    <x v="17"/>
    <x v="0"/>
    <x v="7"/>
  </r>
  <r>
    <x v="16"/>
    <x v="12"/>
    <x v="4"/>
    <x v="19"/>
    <x v="19"/>
    <x v="18"/>
    <x v="0"/>
    <x v="7"/>
  </r>
  <r>
    <x v="16"/>
    <x v="12"/>
    <x v="4"/>
    <x v="20"/>
    <x v="19"/>
    <x v="19"/>
    <x v="0"/>
    <x v="7"/>
  </r>
  <r>
    <x v="16"/>
    <x v="12"/>
    <x v="4"/>
    <x v="21"/>
    <x v="19"/>
    <x v="20"/>
    <x v="0"/>
    <x v="7"/>
  </r>
  <r>
    <x v="16"/>
    <x v="12"/>
    <x v="4"/>
    <x v="22"/>
    <x v="19"/>
    <x v="21"/>
    <x v="0"/>
    <x v="7"/>
  </r>
  <r>
    <x v="16"/>
    <x v="12"/>
    <x v="4"/>
    <x v="23"/>
    <x v="19"/>
    <x v="22"/>
    <x v="0"/>
    <x v="7"/>
  </r>
  <r>
    <x v="16"/>
    <x v="12"/>
    <x v="4"/>
    <x v="24"/>
    <x v="19"/>
    <x v="23"/>
    <x v="0"/>
    <x v="7"/>
  </r>
  <r>
    <x v="16"/>
    <x v="12"/>
    <x v="4"/>
    <x v="25"/>
    <x v="19"/>
    <x v="24"/>
    <x v="0"/>
    <x v="7"/>
  </r>
  <r>
    <x v="16"/>
    <x v="12"/>
    <x v="4"/>
    <x v="26"/>
    <x v="19"/>
    <x v="25"/>
    <x v="0"/>
    <x v="7"/>
  </r>
  <r>
    <x v="16"/>
    <x v="12"/>
    <x v="4"/>
    <x v="27"/>
    <x v="19"/>
    <x v="26"/>
    <x v="0"/>
    <x v="7"/>
  </r>
  <r>
    <x v="16"/>
    <x v="12"/>
    <x v="4"/>
    <x v="28"/>
    <x v="19"/>
    <x v="27"/>
    <x v="0"/>
    <x v="7"/>
  </r>
  <r>
    <x v="16"/>
    <x v="12"/>
    <x v="4"/>
    <x v="29"/>
    <x v="19"/>
    <x v="27"/>
    <x v="0"/>
    <x v="7"/>
  </r>
  <r>
    <x v="16"/>
    <x v="12"/>
    <x v="4"/>
    <x v="30"/>
    <x v="19"/>
    <x v="27"/>
    <x v="0"/>
    <x v="7"/>
  </r>
  <r>
    <x v="16"/>
    <x v="12"/>
    <x v="4"/>
    <x v="31"/>
    <x v="19"/>
    <x v="27"/>
    <x v="0"/>
    <x v="7"/>
  </r>
  <r>
    <x v="16"/>
    <x v="12"/>
    <x v="4"/>
    <x v="32"/>
    <x v="19"/>
    <x v="27"/>
    <x v="0"/>
    <x v="7"/>
  </r>
  <r>
    <x v="16"/>
    <x v="12"/>
    <x v="4"/>
    <x v="33"/>
    <x v="19"/>
    <x v="27"/>
    <x v="0"/>
    <x v="7"/>
  </r>
  <r>
    <x v="16"/>
    <x v="12"/>
    <x v="4"/>
    <x v="34"/>
    <x v="19"/>
    <x v="27"/>
    <x v="0"/>
    <x v="7"/>
  </r>
  <r>
    <x v="16"/>
    <x v="12"/>
    <x v="4"/>
    <x v="35"/>
    <x v="19"/>
    <x v="27"/>
    <x v="0"/>
    <x v="7"/>
  </r>
  <r>
    <x v="16"/>
    <x v="12"/>
    <x v="4"/>
    <x v="36"/>
    <x v="19"/>
    <x v="27"/>
    <x v="0"/>
    <x v="7"/>
  </r>
  <r>
    <x v="16"/>
    <x v="12"/>
    <x v="4"/>
    <x v="37"/>
    <x v="19"/>
    <x v="27"/>
    <x v="0"/>
    <x v="7"/>
  </r>
  <r>
    <x v="16"/>
    <x v="12"/>
    <x v="4"/>
    <x v="38"/>
    <x v="19"/>
    <x v="27"/>
    <x v="0"/>
    <x v="7"/>
  </r>
  <r>
    <x v="16"/>
    <x v="12"/>
    <x v="4"/>
    <x v="39"/>
    <x v="19"/>
    <x v="27"/>
    <x v="0"/>
    <x v="7"/>
  </r>
  <r>
    <x v="16"/>
    <x v="12"/>
    <x v="4"/>
    <x v="40"/>
    <x v="19"/>
    <x v="27"/>
    <x v="0"/>
    <x v="7"/>
  </r>
  <r>
    <x v="16"/>
    <x v="12"/>
    <x v="4"/>
    <x v="41"/>
    <x v="19"/>
    <x v="27"/>
    <x v="0"/>
    <x v="7"/>
  </r>
  <r>
    <x v="16"/>
    <x v="12"/>
    <x v="4"/>
    <x v="42"/>
    <x v="19"/>
    <x v="27"/>
    <x v="0"/>
    <x v="7"/>
  </r>
  <r>
    <x v="16"/>
    <x v="12"/>
    <x v="4"/>
    <x v="43"/>
    <x v="19"/>
    <x v="27"/>
    <x v="0"/>
    <x v="7"/>
  </r>
  <r>
    <x v="16"/>
    <x v="12"/>
    <x v="4"/>
    <x v="44"/>
    <x v="19"/>
    <x v="27"/>
    <x v="0"/>
    <x v="7"/>
  </r>
  <r>
    <x v="16"/>
    <x v="12"/>
    <x v="4"/>
    <x v="45"/>
    <x v="19"/>
    <x v="27"/>
    <x v="0"/>
    <x v="7"/>
  </r>
  <r>
    <x v="16"/>
    <x v="12"/>
    <x v="4"/>
    <x v="46"/>
    <x v="19"/>
    <x v="27"/>
    <x v="0"/>
    <x v="7"/>
  </r>
  <r>
    <x v="16"/>
    <x v="12"/>
    <x v="4"/>
    <x v="47"/>
    <x v="19"/>
    <x v="27"/>
    <x v="0"/>
    <x v="7"/>
  </r>
  <r>
    <x v="16"/>
    <x v="12"/>
    <x v="4"/>
    <x v="48"/>
    <x v="19"/>
    <x v="27"/>
    <x v="0"/>
    <x v="7"/>
  </r>
  <r>
    <x v="16"/>
    <x v="12"/>
    <x v="4"/>
    <x v="49"/>
    <x v="19"/>
    <x v="27"/>
    <x v="0"/>
    <x v="7"/>
  </r>
  <r>
    <x v="16"/>
    <x v="12"/>
    <x v="4"/>
    <x v="50"/>
    <x v="19"/>
    <x v="27"/>
    <x v="0"/>
    <x v="7"/>
  </r>
  <r>
    <x v="16"/>
    <x v="12"/>
    <x v="4"/>
    <x v="51"/>
    <x v="19"/>
    <x v="27"/>
    <x v="0"/>
    <x v="7"/>
  </r>
  <r>
    <x v="16"/>
    <x v="12"/>
    <x v="4"/>
    <x v="52"/>
    <x v="19"/>
    <x v="27"/>
    <x v="0"/>
    <x v="7"/>
  </r>
  <r>
    <x v="16"/>
    <x v="12"/>
    <x v="4"/>
    <x v="53"/>
    <x v="19"/>
    <x v="27"/>
    <x v="0"/>
    <x v="7"/>
  </r>
  <r>
    <x v="16"/>
    <x v="12"/>
    <x v="4"/>
    <x v="54"/>
    <x v="19"/>
    <x v="27"/>
    <x v="0"/>
    <x v="7"/>
  </r>
  <r>
    <x v="16"/>
    <x v="12"/>
    <x v="4"/>
    <x v="55"/>
    <x v="19"/>
    <x v="27"/>
    <x v="0"/>
    <x v="7"/>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
  <r>
    <x v="0"/>
    <s v="Scottish Power UK plc"/>
    <s v="APA"/>
    <x v="0"/>
    <x v="0"/>
    <x v="0"/>
    <x v="0"/>
    <x v="0"/>
  </r>
  <r>
    <x v="1"/>
    <s v="SSE Renewables"/>
    <s v="SNAM"/>
    <x v="1"/>
    <x v="1"/>
    <x v="1"/>
    <x v="1"/>
    <x v="1"/>
  </r>
  <r>
    <x v="2"/>
    <s v="GTC Infrastructure"/>
    <m/>
    <x v="2"/>
    <x v="2"/>
    <x v="2"/>
    <x v="2"/>
    <x v="2"/>
  </r>
  <r>
    <x v="3"/>
    <s v="Northern Gas Networks"/>
    <m/>
    <x v="3"/>
    <x v="3"/>
    <x v="3"/>
    <x v="3"/>
    <x v="2"/>
  </r>
  <r>
    <x v="4"/>
    <s v="Cadent"/>
    <m/>
    <x v="4"/>
    <x v="4"/>
    <x v="4"/>
    <x v="3"/>
    <x v="2"/>
  </r>
  <r>
    <x v="5"/>
    <s v="Wales and West"/>
    <m/>
    <x v="5"/>
    <x v="5"/>
    <x v="5"/>
    <x v="3"/>
    <x v="2"/>
  </r>
  <r>
    <x v="5"/>
    <s v="National Grid Gas Transmission"/>
    <m/>
    <x v="6"/>
    <x v="6"/>
    <x v="6"/>
    <x v="3"/>
    <x v="2"/>
  </r>
  <r>
    <x v="5"/>
    <s v="SGN"/>
    <m/>
    <x v="7"/>
    <x v="7"/>
    <x v="7"/>
    <x v="3"/>
    <x v="2"/>
  </r>
  <r>
    <x v="5"/>
    <s v="SPEN"/>
    <m/>
    <x v="8"/>
    <x v="8"/>
    <x v="8"/>
    <x v="3"/>
    <x v="2"/>
  </r>
  <r>
    <x v="5"/>
    <s v="WPD"/>
    <m/>
    <x v="9"/>
    <x v="9"/>
    <x v="9"/>
    <x v="3"/>
    <x v="2"/>
  </r>
  <r>
    <x v="5"/>
    <s v="SSE"/>
    <m/>
    <x v="10"/>
    <x v="10"/>
    <x v="10"/>
    <x v="3"/>
    <x v="2"/>
  </r>
  <r>
    <x v="5"/>
    <s v="NPG"/>
    <m/>
    <x v="10"/>
    <x v="11"/>
    <x v="11"/>
    <x v="3"/>
    <x v="2"/>
  </r>
  <r>
    <x v="5"/>
    <s v="UKPN"/>
    <m/>
    <x v="10"/>
    <x v="12"/>
    <x v="10"/>
    <x v="3"/>
    <x v="2"/>
  </r>
  <r>
    <x v="5"/>
    <s v="ESO"/>
    <m/>
    <x v="10"/>
    <x v="13"/>
    <x v="11"/>
    <x v="3"/>
    <x v="2"/>
  </r>
  <r>
    <x v="5"/>
    <s v="NGET"/>
    <m/>
    <x v="10"/>
    <x v="14"/>
    <x v="12"/>
    <x v="3"/>
    <x v="2"/>
  </r>
  <r>
    <x v="5"/>
    <s v="ENW"/>
    <m/>
    <x v="10"/>
    <x v="15"/>
    <x v="13"/>
    <x v="3"/>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E737391-63F7-4EA2-B191-FAB0E3249D51}" name="PivotTable3" cacheId="1"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J2:Q3" firstHeaderRow="0" firstDataRow="1" firstDataCol="0"/>
  <pivotFields count="8">
    <pivotField dataField="1" showAll="0">
      <items count="7">
        <item x="1"/>
        <item x="0"/>
        <item x="2"/>
        <item x="4"/>
        <item x="3"/>
        <item x="5"/>
        <item t="default"/>
      </items>
    </pivotField>
    <pivotField dataField="1" showAll="0"/>
    <pivotField dataField="1" showAll="0"/>
    <pivotField dataField="1" showAll="0">
      <items count="12">
        <item x="1"/>
        <item x="3"/>
        <item x="6"/>
        <item x="9"/>
        <item x="2"/>
        <item x="8"/>
        <item x="5"/>
        <item x="0"/>
        <item x="7"/>
        <item x="4"/>
        <item x="10"/>
        <item t="default"/>
      </items>
    </pivotField>
    <pivotField dataField="1" showAll="0">
      <items count="17">
        <item x="4"/>
        <item x="6"/>
        <item x="12"/>
        <item x="1"/>
        <item x="15"/>
        <item x="2"/>
        <item x="13"/>
        <item x="10"/>
        <item x="14"/>
        <item x="0"/>
        <item x="8"/>
        <item x="11"/>
        <item x="7"/>
        <item x="5"/>
        <item x="3"/>
        <item x="9"/>
        <item t="default"/>
      </items>
    </pivotField>
    <pivotField dataField="1" showAll="0">
      <items count="15">
        <item x="12"/>
        <item x="2"/>
        <item x="8"/>
        <item x="0"/>
        <item x="6"/>
        <item x="7"/>
        <item x="10"/>
        <item x="11"/>
        <item x="1"/>
        <item x="3"/>
        <item x="5"/>
        <item x="4"/>
        <item x="9"/>
        <item x="13"/>
        <item t="default"/>
      </items>
    </pivotField>
    <pivotField dataField="1" showAll="0">
      <items count="5">
        <item x="1"/>
        <item x="2"/>
        <item x="0"/>
        <item x="3"/>
        <item t="default"/>
      </items>
    </pivotField>
    <pivotField dataField="1" showAll="0">
      <items count="4">
        <item x="1"/>
        <item x="0"/>
        <item x="2"/>
        <item t="default"/>
      </items>
    </pivotField>
  </pivotFields>
  <rowItems count="1">
    <i/>
  </rowItems>
  <colFields count="1">
    <field x="-2"/>
  </colFields>
  <colItems count="8">
    <i>
      <x/>
    </i>
    <i i="1">
      <x v="1"/>
    </i>
    <i i="2">
      <x v="2"/>
    </i>
    <i i="3">
      <x v="3"/>
    </i>
    <i i="4">
      <x v="4"/>
    </i>
    <i i="5">
      <x v="5"/>
    </i>
    <i i="6">
      <x v="6"/>
    </i>
    <i i="7">
      <x v="7"/>
    </i>
  </colItems>
  <dataFields count="8">
    <dataField name="Count of Academia" fld="0" subtotal="count" baseField="0" baseItem="0"/>
    <dataField name="Count of GB Networks" fld="1" subtotal="count" baseField="0" baseItem="0"/>
    <dataField name="Count of Non-GB Networks" fld="2" subtotal="count" baseField="0" baseItem="0"/>
    <dataField name="Count of Private sector (small)" fld="3" subtotal="count" baseField="0" baseItem="0"/>
    <dataField name="Count of Private sector (large)" fld="5" subtotal="count" baseField="0" baseItem="0"/>
    <dataField name="Count of Private sector (medium)" fld="4" subtotal="count" baseField="0" baseItem="0"/>
    <dataField name="Count of Public sector" fld="6" subtotal="count" baseField="0" baseItem="0"/>
    <dataField name="Count of Non-profit" fld="7" subtotal="count" baseField="0" baseItem="0"/>
  </dataFields>
  <formats count="3">
    <format dxfId="15">
      <pivotArea type="all" dataOnly="0" outline="0" fieldPosition="0"/>
    </format>
    <format dxfId="14">
      <pivotArea outline="0" collapsedLevelsAreSubtotals="1" fieldPosition="0"/>
    </format>
    <format dxfId="13">
      <pivotArea dataOnly="0" labelOnly="1" outline="0" fieldPosition="0">
        <references count="1">
          <reference field="4294967294" count="8">
            <x v="0"/>
            <x v="1"/>
            <x v="2"/>
            <x v="3"/>
            <x v="4"/>
            <x v="5"/>
            <x v="6"/>
            <x v="7"/>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E8C0271-CC40-4626-AA5E-A7E4865F2531}" name="PivotTable1"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2">
  <location ref="J2:Q3" firstHeaderRow="0" firstDataRow="1" firstDataCol="0"/>
  <pivotFields count="8">
    <pivotField dataField="1" showAll="0">
      <items count="18">
        <item x="9"/>
        <item x="4"/>
        <item x="1"/>
        <item x="2"/>
        <item x="6"/>
        <item x="3"/>
        <item x="13"/>
        <item x="14"/>
        <item x="0"/>
        <item x="12"/>
        <item x="5"/>
        <item x="8"/>
        <item x="7"/>
        <item x="10"/>
        <item x="11"/>
        <item x="15"/>
        <item x="16"/>
        <item t="default"/>
      </items>
    </pivotField>
    <pivotField dataField="1" showAll="0">
      <items count="14">
        <item x="0"/>
        <item x="5"/>
        <item x="4"/>
        <item x="11"/>
        <item x="7"/>
        <item x="1"/>
        <item x="3"/>
        <item x="8"/>
        <item x="10"/>
        <item x="6"/>
        <item x="2"/>
        <item x="9"/>
        <item x="12"/>
        <item t="default"/>
      </items>
    </pivotField>
    <pivotField dataField="1" showAll="0">
      <items count="6">
        <item x="0"/>
        <item x="3"/>
        <item x="2"/>
        <item x="1"/>
        <item x="4"/>
        <item t="default"/>
      </items>
    </pivotField>
    <pivotField dataField="1" showAll="0">
      <items count="57">
        <item x="1"/>
        <item x="45"/>
        <item x="2"/>
        <item x="3"/>
        <item x="4"/>
        <item x="5"/>
        <item x="0"/>
        <item x="6"/>
        <item x="7"/>
        <item x="8"/>
        <item x="9"/>
        <item x="10"/>
        <item x="11"/>
        <item x="12"/>
        <item x="14"/>
        <item x="15"/>
        <item x="16"/>
        <item x="53"/>
        <item x="17"/>
        <item x="18"/>
        <item x="19"/>
        <item x="13"/>
        <item x="20"/>
        <item x="21"/>
        <item x="46"/>
        <item x="22"/>
        <item x="23"/>
        <item x="24"/>
        <item x="25"/>
        <item x="26"/>
        <item x="54"/>
        <item x="27"/>
        <item x="28"/>
        <item x="47"/>
        <item x="29"/>
        <item x="30"/>
        <item x="31"/>
        <item x="55"/>
        <item x="32"/>
        <item x="33"/>
        <item x="34"/>
        <item x="48"/>
        <item x="35"/>
        <item x="36"/>
        <item x="37"/>
        <item x="49"/>
        <item x="38"/>
        <item x="39"/>
        <item x="50"/>
        <item x="51"/>
        <item x="52"/>
        <item x="40"/>
        <item x="41"/>
        <item x="42"/>
        <item x="43"/>
        <item x="44"/>
        <item t="default"/>
      </items>
    </pivotField>
    <pivotField dataField="1" showAll="0">
      <items count="21">
        <item x="0"/>
        <item x="1"/>
        <item x="2"/>
        <item x="3"/>
        <item x="4"/>
        <item x="5"/>
        <item x="6"/>
        <item x="7"/>
        <item x="8"/>
        <item x="9"/>
        <item x="10"/>
        <item x="11"/>
        <item x="12"/>
        <item x="13"/>
        <item x="14"/>
        <item x="15"/>
        <item x="16"/>
        <item x="17"/>
        <item x="18"/>
        <item x="19"/>
        <item t="default"/>
      </items>
    </pivotField>
    <pivotField dataField="1" showAll="0">
      <items count="29">
        <item x="1"/>
        <item x="2"/>
        <item x="3"/>
        <item x="4"/>
        <item x="5"/>
        <item x="6"/>
        <item x="0"/>
        <item x="7"/>
        <item x="8"/>
        <item x="9"/>
        <item x="10"/>
        <item x="11"/>
        <item x="12"/>
        <item x="13"/>
        <item x="14"/>
        <item x="15"/>
        <item x="16"/>
        <item x="17"/>
        <item x="18"/>
        <item x="19"/>
        <item x="20"/>
        <item x="21"/>
        <item x="22"/>
        <item x="23"/>
        <item x="24"/>
        <item x="25"/>
        <item x="26"/>
        <item x="27"/>
        <item t="default"/>
      </items>
    </pivotField>
    <pivotField dataField="1" showAll="0">
      <items count="2">
        <item x="0"/>
        <item t="default"/>
      </items>
    </pivotField>
    <pivotField dataField="1" showAll="0">
      <items count="9">
        <item x="4"/>
        <item x="1"/>
        <item x="5"/>
        <item x="2"/>
        <item x="3"/>
        <item x="6"/>
        <item x="0"/>
        <item x="7"/>
        <item t="default"/>
      </items>
    </pivotField>
  </pivotFields>
  <rowItems count="1">
    <i/>
  </rowItems>
  <colFields count="1">
    <field x="-2"/>
  </colFields>
  <colItems count="8">
    <i>
      <x/>
    </i>
    <i i="1">
      <x v="1"/>
    </i>
    <i i="2">
      <x v="2"/>
    </i>
    <i i="3">
      <x v="3"/>
    </i>
    <i i="4">
      <x v="4"/>
    </i>
    <i i="5">
      <x v="5"/>
    </i>
    <i i="6">
      <x v="6"/>
    </i>
    <i i="7">
      <x v="7"/>
    </i>
  </colItems>
  <dataFields count="8">
    <dataField name="Count of Academia" fld="0" subtotal="count" baseField="0" baseItem="0"/>
    <dataField name="Count of GB Networks" fld="1" subtotal="count" baseField="0" baseItem="0"/>
    <dataField name="Count of Non-GB Networks" fld="2" subtotal="count" baseField="0" baseItem="0"/>
    <dataField name="Count of Private sector (small)" fld="3" subtotal="count" baseField="0" baseItem="0"/>
    <dataField name="Count of Private sector (medium)" fld="4" subtotal="count" baseField="0" baseItem="0"/>
    <dataField name="Count of Private sector (large)" fld="5" subtotal="count" baseField="0" baseItem="0"/>
    <dataField name="Count of Public sector" fld="6" subtotal="count" baseField="0" baseItem="0"/>
    <dataField name="Count of Non-profit" fld="7" subtotal="count" baseField="0" baseItem="0"/>
  </dataFields>
  <formats count="3">
    <format dxfId="12">
      <pivotArea type="all" dataOnly="0" outline="0" fieldPosition="0"/>
    </format>
    <format dxfId="11">
      <pivotArea outline="0" collapsedLevelsAreSubtotals="1" fieldPosition="0"/>
    </format>
    <format dxfId="10">
      <pivotArea dataOnly="0" labelOnly="1" outline="0" fieldPosition="0">
        <references count="1">
          <reference field="4294967294" count="8">
            <x v="0"/>
            <x v="1"/>
            <x v="2"/>
            <x v="3"/>
            <x v="4"/>
            <x v="5"/>
            <x v="6"/>
            <x v="7"/>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1000000}" name="NextSteps" displayName="NextSteps" ref="I2:I7" totalsRowShown="0" headerRowDxfId="9">
  <autoFilter ref="I2:I7" xr:uid="{00000000-0009-0000-0100-00000B000000}"/>
  <tableColumns count="1">
    <tableColumn id="1" xr3:uid="{00000000-0010-0000-0100-000001000000}" name="Project proposed next steps"/>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2000000}" name="Table12" displayName="Table12" ref="J2:K6" totalsRowShown="0">
  <autoFilter ref="J2:K6" xr:uid="{00000000-0009-0000-0100-00000C000000}"/>
  <tableColumns count="2">
    <tableColumn id="1" xr3:uid="{00000000-0010-0000-0200-000001000000}" name="Failed fast?"/>
    <tableColumn id="2" xr3:uid="{00000000-0010-0000-0200-000002000000}" name="Column1"/>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ENA 2">
      <a:dk1>
        <a:srgbClr val="000000"/>
      </a:dk1>
      <a:lt1>
        <a:srgbClr val="FFFFFF"/>
      </a:lt1>
      <a:dk2>
        <a:srgbClr val="44546A"/>
      </a:dk2>
      <a:lt2>
        <a:srgbClr val="E7E6E6"/>
      </a:lt2>
      <a:accent1>
        <a:srgbClr val="004F86"/>
      </a:accent1>
      <a:accent2>
        <a:srgbClr val="EB6109"/>
      </a:accent2>
      <a:accent3>
        <a:srgbClr val="A5A5A5"/>
      </a:accent3>
      <a:accent4>
        <a:srgbClr val="FFE600"/>
      </a:accent4>
      <a:accent5>
        <a:srgbClr val="BED000"/>
      </a:accent5>
      <a:accent6>
        <a:srgbClr val="009FE3"/>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ENA 2">
    <a:dk1>
      <a:srgbClr val="000000"/>
    </a:dk1>
    <a:lt1>
      <a:srgbClr val="FFFFFF"/>
    </a:lt1>
    <a:dk2>
      <a:srgbClr val="44546A"/>
    </a:dk2>
    <a:lt2>
      <a:srgbClr val="E7E6E6"/>
    </a:lt2>
    <a:accent1>
      <a:srgbClr val="004F86"/>
    </a:accent1>
    <a:accent2>
      <a:srgbClr val="EB6109"/>
    </a:accent2>
    <a:accent3>
      <a:srgbClr val="A5A5A5"/>
    </a:accent3>
    <a:accent4>
      <a:srgbClr val="FFE600"/>
    </a:accent4>
    <a:accent5>
      <a:srgbClr val="BED000"/>
    </a:accent5>
    <a:accent6>
      <a:srgbClr val="009FE3"/>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ENA 2">
    <a:dk1>
      <a:srgbClr val="000000"/>
    </a:dk1>
    <a:lt1>
      <a:srgbClr val="FFFFFF"/>
    </a:lt1>
    <a:dk2>
      <a:srgbClr val="44546A"/>
    </a:dk2>
    <a:lt2>
      <a:srgbClr val="E7E6E6"/>
    </a:lt2>
    <a:accent1>
      <a:srgbClr val="004F86"/>
    </a:accent1>
    <a:accent2>
      <a:srgbClr val="EB6109"/>
    </a:accent2>
    <a:accent3>
      <a:srgbClr val="A5A5A5"/>
    </a:accent3>
    <a:accent4>
      <a:srgbClr val="FFE600"/>
    </a:accent4>
    <a:accent5>
      <a:srgbClr val="BED000"/>
    </a:accent5>
    <a:accent6>
      <a:srgbClr val="009FE3"/>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readedComments/threadedComment1.xml><?xml version="1.0" encoding="utf-8"?>
<ThreadedComments xmlns="http://schemas.microsoft.com/office/spreadsheetml/2018/threadedcomments" xmlns:x="http://schemas.openxmlformats.org/spreadsheetml/2006/main">
  <threadedComment ref="S45" dT="2022-09-02T16:38:23.97" personId="{E0EE24EA-4F73-4C61-BBA2-9DABFAA45D3A}" id="{7E8476BD-5746-49D2-94B8-C6D8417B7916}">
    <text>CSAT/SSAT</text>
  </threadedComment>
</ThreadedComments>
</file>

<file path=xl/threadedComments/threadedComment2.xml><?xml version="1.0" encoding="utf-8"?>
<ThreadedComments xmlns="http://schemas.microsoft.com/office/spreadsheetml/2018/threadedcomments" xmlns:x="http://schemas.openxmlformats.org/spreadsheetml/2006/main">
  <threadedComment ref="B36" dT="2022-05-12T14:15:37.94" personId="{868D5E31-5027-4863-9D5C-46EE5FE89D67}" id="{0535E2CA-89E6-41D5-9E4D-004A033BC7AF}">
    <text>External cost only</text>
  </threadedComment>
  <threadedComment ref="B36" dT="2022-07-04T09:58:32.99" personId="{868D5E31-5027-4863-9D5C-46EE5FE89D67}" id="{7146314A-850B-47A4-A25D-FE986EF19B67}" parentId="{0535E2CA-89E6-41D5-9E4D-004A033BC7AF}">
    <text>For SWIC projects it is the figure of the entire project (inclduing innovate funding) not just NIA.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 Id="rId4" Type="http://schemas.microsoft.com/office/2017/10/relationships/threadedComment" Target="../threadedComments/threadedComment2.x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ivotTable" Target="../pivotTables/pivotTable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3.bin"/><Relationship Id="rId1" Type="http://schemas.openxmlformats.org/officeDocument/2006/relationships/pivotTable" Target="../pivotTables/pivotTable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ov.uk/check-a-university-is-officially-recognised" TargetMode="External"/><Relationship Id="rId1" Type="http://schemas.openxmlformats.org/officeDocument/2006/relationships/hyperlink" Target="https://www.gov.uk/check-a-university-is-officially-recognised"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x:/g/personal/jackson_goodrum_energynetworks_org/ERAaGx64fy1JmrD-z71hx1oBEn3k5dv4XHi5_8NlgeuRLg?e=M1cY18&amp;nav=MTVfezAwMDAwMDAwLTAwMDEtMDAwMC0wNDAwLTAwMDAwMDAwMDAwMH0" TargetMode="External"/><Relationship Id="rId1" Type="http://schemas.openxmlformats.org/officeDocument/2006/relationships/hyperlink" Target="https://www.energynetworks.org/industry-hub/resource-library/energy-networks-innovation-strategy-2022.pdf"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3"/>
    <pageSetUpPr fitToPage="1"/>
  </sheetPr>
  <dimension ref="B1:I29"/>
  <sheetViews>
    <sheetView showGridLines="0" tabSelected="1" workbookViewId="0">
      <selection activeCell="G7" sqref="G7"/>
    </sheetView>
  </sheetViews>
  <sheetFormatPr defaultColWidth="9.28515625" defaultRowHeight="15" x14ac:dyDescent="0.25"/>
  <cols>
    <col min="1" max="1" width="4.28515625" style="1" customWidth="1"/>
    <col min="2" max="2" width="25.28515625" style="12" customWidth="1"/>
    <col min="3" max="3" width="43.42578125" style="12" bestFit="1" customWidth="1"/>
    <col min="4" max="9" width="9.28515625" style="12"/>
    <col min="10" max="11" width="9.28515625" style="1"/>
    <col min="12" max="12" width="9.28515625" style="1" bestFit="1" customWidth="1"/>
    <col min="13" max="13" width="54.28515625" style="1" bestFit="1" customWidth="1"/>
    <col min="14" max="16384" width="9.28515625" style="1"/>
  </cols>
  <sheetData>
    <row r="1" spans="2:4" ht="57" customHeight="1" x14ac:dyDescent="0.25">
      <c r="B1" s="212"/>
      <c r="C1" s="213"/>
      <c r="D1" s="213"/>
    </row>
    <row r="3" spans="2:4" x14ac:dyDescent="0.25">
      <c r="B3" s="14" t="s">
        <v>0</v>
      </c>
      <c r="C3" s="14" t="s">
        <v>1</v>
      </c>
      <c r="D3" s="213"/>
    </row>
    <row r="4" spans="2:4" x14ac:dyDescent="0.25">
      <c r="B4" s="213" t="s">
        <v>2</v>
      </c>
      <c r="C4" s="212" t="s">
        <v>3</v>
      </c>
      <c r="D4" s="213"/>
    </row>
    <row r="5" spans="2:4" x14ac:dyDescent="0.25">
      <c r="B5" s="213" t="s">
        <v>4</v>
      </c>
      <c r="C5" s="212" t="s">
        <v>5</v>
      </c>
      <c r="D5" s="213"/>
    </row>
    <row r="6" spans="2:4" x14ac:dyDescent="0.25">
      <c r="B6" s="213" t="s">
        <v>6</v>
      </c>
      <c r="C6" s="213" t="s">
        <v>7</v>
      </c>
      <c r="D6" s="213"/>
    </row>
    <row r="7" spans="2:4" x14ac:dyDescent="0.25">
      <c r="B7" s="213" t="s">
        <v>8</v>
      </c>
      <c r="C7" s="214">
        <v>45055</v>
      </c>
      <c r="D7" s="213"/>
    </row>
    <row r="8" spans="2:4" x14ac:dyDescent="0.25">
      <c r="B8" s="213"/>
      <c r="C8" s="214"/>
      <c r="D8" s="213"/>
    </row>
    <row r="9" spans="2:4" ht="26.65" customHeight="1" x14ac:dyDescent="0.25">
      <c r="B9" s="317" t="s">
        <v>9</v>
      </c>
      <c r="C9" s="317"/>
      <c r="D9" s="317"/>
    </row>
    <row r="10" spans="2:4" x14ac:dyDescent="0.25">
      <c r="B10" s="215" t="s">
        <v>10</v>
      </c>
      <c r="C10" s="139">
        <v>2023</v>
      </c>
      <c r="D10" s="213"/>
    </row>
    <row r="11" spans="2:4" x14ac:dyDescent="0.25">
      <c r="B11" s="215" t="s">
        <v>11</v>
      </c>
      <c r="C11" s="214">
        <v>45167</v>
      </c>
      <c r="D11" s="213"/>
    </row>
    <row r="16" spans="2:4" ht="26.1" customHeight="1" x14ac:dyDescent="0.25">
      <c r="B16" s="213"/>
      <c r="C16" s="213"/>
      <c r="D16" s="213"/>
    </row>
    <row r="18" spans="2:9" x14ac:dyDescent="0.25">
      <c r="B18" s="315" t="s">
        <v>12</v>
      </c>
      <c r="C18" s="316"/>
      <c r="D18" s="316"/>
      <c r="E18" s="316"/>
      <c r="F18" s="316"/>
      <c r="G18" s="316"/>
      <c r="H18" s="316"/>
      <c r="I18" s="316"/>
    </row>
    <row r="19" spans="2:9" x14ac:dyDescent="0.25">
      <c r="B19" s="316"/>
      <c r="C19" s="316"/>
      <c r="D19" s="316"/>
      <c r="E19" s="316"/>
      <c r="F19" s="316"/>
      <c r="G19" s="316"/>
      <c r="H19" s="316"/>
      <c r="I19" s="316"/>
    </row>
    <row r="20" spans="2:9" x14ac:dyDescent="0.25">
      <c r="B20" s="316"/>
      <c r="C20" s="316"/>
      <c r="D20" s="316"/>
      <c r="E20" s="316"/>
      <c r="F20" s="316"/>
      <c r="G20" s="316"/>
      <c r="H20" s="316"/>
      <c r="I20" s="316"/>
    </row>
    <row r="21" spans="2:9" ht="15" customHeight="1" x14ac:dyDescent="0.25">
      <c r="B21" s="315" t="s">
        <v>13</v>
      </c>
      <c r="C21" s="315"/>
      <c r="D21" s="315"/>
      <c r="E21" s="315"/>
      <c r="F21" s="315"/>
      <c r="G21" s="315"/>
      <c r="H21" s="315"/>
      <c r="I21" s="315"/>
    </row>
    <row r="22" spans="2:9" x14ac:dyDescent="0.25">
      <c r="B22" s="315"/>
      <c r="C22" s="315"/>
      <c r="D22" s="315"/>
      <c r="E22" s="315"/>
      <c r="F22" s="315"/>
      <c r="G22" s="315"/>
      <c r="H22" s="315"/>
      <c r="I22" s="315"/>
    </row>
    <row r="23" spans="2:9" x14ac:dyDescent="0.25">
      <c r="B23" s="315"/>
      <c r="C23" s="315"/>
      <c r="D23" s="315"/>
      <c r="E23" s="315"/>
      <c r="F23" s="315"/>
      <c r="G23" s="315"/>
      <c r="H23" s="315"/>
      <c r="I23" s="315"/>
    </row>
    <row r="24" spans="2:9" x14ac:dyDescent="0.25">
      <c r="B24" s="315"/>
      <c r="C24" s="315"/>
      <c r="D24" s="315"/>
      <c r="E24" s="315"/>
      <c r="F24" s="315"/>
      <c r="G24" s="315"/>
      <c r="H24" s="315"/>
      <c r="I24" s="315"/>
    </row>
    <row r="25" spans="2:9" x14ac:dyDescent="0.25">
      <c r="B25" s="315"/>
      <c r="C25" s="315"/>
      <c r="D25" s="315"/>
      <c r="E25" s="315"/>
      <c r="F25" s="315"/>
      <c r="G25" s="315"/>
      <c r="H25" s="315"/>
      <c r="I25" s="315"/>
    </row>
    <row r="26" spans="2:9" x14ac:dyDescent="0.25">
      <c r="B26" s="315"/>
      <c r="C26" s="315"/>
      <c r="D26" s="315"/>
      <c r="E26" s="315"/>
      <c r="F26" s="315"/>
      <c r="G26" s="315"/>
      <c r="H26" s="315"/>
      <c r="I26" s="315"/>
    </row>
    <row r="27" spans="2:9" x14ac:dyDescent="0.25">
      <c r="B27" s="315"/>
      <c r="C27" s="315"/>
      <c r="D27" s="315"/>
      <c r="E27" s="315"/>
      <c r="F27" s="315"/>
      <c r="G27" s="315"/>
      <c r="H27" s="315"/>
      <c r="I27" s="315"/>
    </row>
    <row r="28" spans="2:9" x14ac:dyDescent="0.25">
      <c r="B28" s="315"/>
      <c r="C28" s="315"/>
      <c r="D28" s="315"/>
      <c r="E28" s="315"/>
      <c r="F28" s="315"/>
      <c r="G28" s="315"/>
      <c r="H28" s="315"/>
      <c r="I28" s="315"/>
    </row>
    <row r="29" spans="2:9" x14ac:dyDescent="0.25">
      <c r="B29" s="315"/>
      <c r="C29" s="315"/>
      <c r="D29" s="315"/>
      <c r="E29" s="315"/>
      <c r="F29" s="315"/>
      <c r="G29" s="315"/>
      <c r="H29" s="315"/>
      <c r="I29" s="315"/>
    </row>
  </sheetData>
  <mergeCells count="3">
    <mergeCell ref="B18:I20"/>
    <mergeCell ref="B21:I29"/>
    <mergeCell ref="B9:D9"/>
  </mergeCells>
  <pageMargins left="0.70866141732283472" right="0.70866141732283472" top="0.74803149606299213" bottom="0.74803149606299213" header="0.31496062992125984" footer="0.31496062992125984"/>
  <pageSetup paperSize="8" orientation="landscape" r:id="rId1"/>
  <headerFooter>
    <oddFooter>&amp;C&amp;1#&amp;"Calibri"&amp;12&amp;K008000Internal Use</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E24AA-4F79-4A35-BF0E-4F98081938AA}">
  <dimension ref="A1:F98"/>
  <sheetViews>
    <sheetView workbookViewId="0">
      <selection activeCell="F2" sqref="F2"/>
    </sheetView>
  </sheetViews>
  <sheetFormatPr defaultRowHeight="15" x14ac:dyDescent="0.25"/>
  <cols>
    <col min="2" max="2" width="29" bestFit="1" customWidth="1"/>
    <col min="3" max="3" width="35.28515625" bestFit="1" customWidth="1"/>
    <col min="4" max="4" width="45.28515625" bestFit="1" customWidth="1"/>
    <col min="5" max="5" width="40.42578125" bestFit="1" customWidth="1"/>
    <col min="6" max="6" width="28.42578125" bestFit="1" customWidth="1"/>
  </cols>
  <sheetData>
    <row r="1" spans="1:6" ht="15.75" thickBot="1" x14ac:dyDescent="0.3">
      <c r="B1" s="87" t="s">
        <v>252</v>
      </c>
      <c r="C1" s="87" t="s">
        <v>253</v>
      </c>
      <c r="D1" s="87" t="s">
        <v>255</v>
      </c>
      <c r="E1" s="87" t="s">
        <v>256</v>
      </c>
      <c r="F1" s="87" t="s">
        <v>257</v>
      </c>
    </row>
    <row r="2" spans="1:6" x14ac:dyDescent="0.25">
      <c r="A2" t="s">
        <v>479</v>
      </c>
      <c r="B2">
        <v>2</v>
      </c>
      <c r="C2">
        <v>7</v>
      </c>
      <c r="D2">
        <v>77</v>
      </c>
      <c r="E2">
        <v>4</v>
      </c>
      <c r="F2">
        <v>3</v>
      </c>
    </row>
    <row r="3" spans="1:6" x14ac:dyDescent="0.25">
      <c r="A3" t="s">
        <v>480</v>
      </c>
      <c r="B3">
        <v>1</v>
      </c>
      <c r="C3">
        <v>11</v>
      </c>
      <c r="D3">
        <v>7</v>
      </c>
      <c r="E3">
        <v>2</v>
      </c>
      <c r="F3">
        <v>16</v>
      </c>
    </row>
    <row r="5" spans="1:6" ht="15.75" thickBot="1" x14ac:dyDescent="0.3">
      <c r="B5" s="87" t="s">
        <v>252</v>
      </c>
      <c r="C5" s="87" t="s">
        <v>253</v>
      </c>
      <c r="D5" s="87" t="s">
        <v>255</v>
      </c>
      <c r="E5" s="87" t="s">
        <v>256</v>
      </c>
      <c r="F5" s="87" t="s">
        <v>257</v>
      </c>
    </row>
    <row r="6" spans="1:6" x14ac:dyDescent="0.25">
      <c r="B6" s="298" t="s">
        <v>481</v>
      </c>
      <c r="C6" s="299" t="s">
        <v>481</v>
      </c>
      <c r="D6" s="298" t="s">
        <v>481</v>
      </c>
      <c r="E6" s="298" t="s">
        <v>481</v>
      </c>
      <c r="F6" s="298" t="s">
        <v>481</v>
      </c>
    </row>
    <row r="7" spans="1:6" x14ac:dyDescent="0.25">
      <c r="B7" s="267" t="s">
        <v>481</v>
      </c>
      <c r="C7" s="300" t="s">
        <v>481</v>
      </c>
      <c r="D7" s="267" t="s">
        <v>481</v>
      </c>
      <c r="E7" s="267" t="s">
        <v>481</v>
      </c>
      <c r="F7" s="267" t="s">
        <v>481</v>
      </c>
    </row>
    <row r="8" spans="1:6" x14ac:dyDescent="0.25">
      <c r="B8" s="267" t="s">
        <v>482</v>
      </c>
      <c r="C8" s="300" t="s">
        <v>481</v>
      </c>
      <c r="D8" s="267" t="s">
        <v>481</v>
      </c>
      <c r="E8" s="267" t="s">
        <v>481</v>
      </c>
      <c r="F8" s="267" t="s">
        <v>481</v>
      </c>
    </row>
    <row r="9" spans="1:6" x14ac:dyDescent="0.25">
      <c r="B9" s="267"/>
      <c r="C9" s="300" t="s">
        <v>481</v>
      </c>
      <c r="D9" s="267" t="s">
        <v>481</v>
      </c>
      <c r="E9" s="267" t="s">
        <v>481</v>
      </c>
      <c r="F9" s="267" t="s">
        <v>482</v>
      </c>
    </row>
    <row r="10" spans="1:6" x14ac:dyDescent="0.25">
      <c r="B10" s="267"/>
      <c r="C10" s="300" t="s">
        <v>481</v>
      </c>
      <c r="D10" s="267" t="s">
        <v>481</v>
      </c>
      <c r="E10" s="267" t="s">
        <v>482</v>
      </c>
      <c r="F10" s="267" t="s">
        <v>482</v>
      </c>
    </row>
    <row r="11" spans="1:6" x14ac:dyDescent="0.25">
      <c r="B11" s="267"/>
      <c r="C11" s="300" t="s">
        <v>481</v>
      </c>
      <c r="D11" s="267" t="s">
        <v>481</v>
      </c>
      <c r="E11" s="267" t="s">
        <v>482</v>
      </c>
      <c r="F11" s="267" t="s">
        <v>482</v>
      </c>
    </row>
    <row r="12" spans="1:6" x14ac:dyDescent="0.25">
      <c r="B12" s="267"/>
      <c r="C12" s="300" t="s">
        <v>481</v>
      </c>
      <c r="D12" s="267" t="s">
        <v>481</v>
      </c>
      <c r="E12" s="267"/>
      <c r="F12" s="267" t="s">
        <v>482</v>
      </c>
    </row>
    <row r="13" spans="1:6" x14ac:dyDescent="0.25">
      <c r="B13" s="267"/>
      <c r="C13" s="267" t="s">
        <v>482</v>
      </c>
      <c r="D13" s="267" t="s">
        <v>481</v>
      </c>
      <c r="E13" s="267"/>
      <c r="F13" s="267" t="s">
        <v>482</v>
      </c>
    </row>
    <row r="14" spans="1:6" x14ac:dyDescent="0.25">
      <c r="B14" s="267"/>
      <c r="C14" s="300" t="s">
        <v>482</v>
      </c>
      <c r="D14" s="267" t="s">
        <v>481</v>
      </c>
      <c r="E14" s="267"/>
      <c r="F14" s="267" t="s">
        <v>482</v>
      </c>
    </row>
    <row r="15" spans="1:6" x14ac:dyDescent="0.25">
      <c r="B15" s="267"/>
      <c r="C15" s="300" t="s">
        <v>482</v>
      </c>
      <c r="D15" s="267" t="s">
        <v>481</v>
      </c>
      <c r="E15" s="267"/>
      <c r="F15" s="267" t="s">
        <v>482</v>
      </c>
    </row>
    <row r="16" spans="1:6" x14ac:dyDescent="0.25">
      <c r="B16" s="267"/>
      <c r="C16" s="300" t="s">
        <v>482</v>
      </c>
      <c r="D16" s="267" t="s">
        <v>481</v>
      </c>
      <c r="E16" s="267"/>
      <c r="F16" s="267" t="s">
        <v>482</v>
      </c>
    </row>
    <row r="17" spans="2:6" x14ac:dyDescent="0.25">
      <c r="B17" s="267"/>
      <c r="C17" s="300" t="s">
        <v>482</v>
      </c>
      <c r="D17" s="267" t="s">
        <v>481</v>
      </c>
      <c r="E17" s="267"/>
      <c r="F17" s="267" t="s">
        <v>482</v>
      </c>
    </row>
    <row r="18" spans="2:6" x14ac:dyDescent="0.25">
      <c r="B18" s="267"/>
      <c r="C18" s="300" t="s">
        <v>482</v>
      </c>
      <c r="D18" s="267" t="s">
        <v>481</v>
      </c>
      <c r="E18" s="267"/>
      <c r="F18" s="267" t="s">
        <v>482</v>
      </c>
    </row>
    <row r="19" spans="2:6" x14ac:dyDescent="0.25">
      <c r="B19" s="267"/>
      <c r="C19" s="300" t="s">
        <v>482</v>
      </c>
      <c r="D19" s="267" t="s">
        <v>481</v>
      </c>
      <c r="E19" s="267"/>
      <c r="F19" s="267" t="s">
        <v>482</v>
      </c>
    </row>
    <row r="20" spans="2:6" x14ac:dyDescent="0.25">
      <c r="B20" s="267"/>
      <c r="C20" s="300" t="s">
        <v>482</v>
      </c>
      <c r="D20" s="267" t="s">
        <v>481</v>
      </c>
      <c r="E20" s="267"/>
      <c r="F20" s="267" t="s">
        <v>482</v>
      </c>
    </row>
    <row r="21" spans="2:6" x14ac:dyDescent="0.25">
      <c r="B21" s="267"/>
      <c r="C21" s="300" t="s">
        <v>482</v>
      </c>
      <c r="D21" s="267" t="s">
        <v>481</v>
      </c>
      <c r="E21" s="267"/>
      <c r="F21" s="267" t="s">
        <v>482</v>
      </c>
    </row>
    <row r="22" spans="2:6" x14ac:dyDescent="0.25">
      <c r="B22" s="267"/>
      <c r="C22" s="300" t="s">
        <v>482</v>
      </c>
      <c r="D22" s="267" t="s">
        <v>481</v>
      </c>
      <c r="E22" s="267"/>
      <c r="F22" s="267" t="s">
        <v>482</v>
      </c>
    </row>
    <row r="23" spans="2:6" x14ac:dyDescent="0.25">
      <c r="B23" s="267"/>
      <c r="C23" s="300" t="s">
        <v>482</v>
      </c>
      <c r="D23" s="267" t="s">
        <v>481</v>
      </c>
      <c r="E23" s="267"/>
      <c r="F23" s="267" t="s">
        <v>482</v>
      </c>
    </row>
    <row r="24" spans="2:6" x14ac:dyDescent="0.25">
      <c r="B24" s="267"/>
      <c r="C24" s="267"/>
      <c r="D24" s="267" t="s">
        <v>481</v>
      </c>
      <c r="E24" s="267"/>
      <c r="F24" s="267" t="s">
        <v>482</v>
      </c>
    </row>
    <row r="25" spans="2:6" x14ac:dyDescent="0.25">
      <c r="B25" s="267"/>
      <c r="C25" s="267"/>
      <c r="D25" s="267" t="s">
        <v>481</v>
      </c>
      <c r="E25" s="267"/>
    </row>
    <row r="26" spans="2:6" x14ac:dyDescent="0.25">
      <c r="B26" s="267"/>
      <c r="C26" s="267"/>
      <c r="D26" s="267" t="s">
        <v>481</v>
      </c>
      <c r="E26" s="267"/>
      <c r="F26" s="267"/>
    </row>
    <row r="27" spans="2:6" x14ac:dyDescent="0.25">
      <c r="B27" s="267"/>
      <c r="C27" s="267"/>
      <c r="D27" s="267" t="s">
        <v>481</v>
      </c>
      <c r="E27" s="267"/>
      <c r="F27" s="267"/>
    </row>
    <row r="28" spans="2:6" x14ac:dyDescent="0.25">
      <c r="B28" s="267"/>
      <c r="C28" s="267"/>
      <c r="D28" s="267" t="s">
        <v>481</v>
      </c>
      <c r="E28" s="267"/>
      <c r="F28" s="267"/>
    </row>
    <row r="29" spans="2:6" x14ac:dyDescent="0.25">
      <c r="B29" s="267"/>
      <c r="C29" s="267"/>
      <c r="D29" s="267" t="s">
        <v>481</v>
      </c>
      <c r="E29" s="267"/>
      <c r="F29" s="267"/>
    </row>
    <row r="30" spans="2:6" x14ac:dyDescent="0.25">
      <c r="B30" s="267"/>
      <c r="C30" s="267"/>
      <c r="D30" s="267" t="s">
        <v>481</v>
      </c>
      <c r="E30" s="267"/>
      <c r="F30" s="267"/>
    </row>
    <row r="31" spans="2:6" x14ac:dyDescent="0.25">
      <c r="B31" s="267"/>
      <c r="C31" s="267"/>
      <c r="D31" s="267" t="s">
        <v>481</v>
      </c>
      <c r="E31" s="267"/>
      <c r="F31" s="267"/>
    </row>
    <row r="32" spans="2:6" x14ac:dyDescent="0.25">
      <c r="B32" s="267"/>
      <c r="C32" s="267"/>
      <c r="D32" s="267" t="s">
        <v>481</v>
      </c>
      <c r="E32" s="267"/>
      <c r="F32" s="267"/>
    </row>
    <row r="33" spans="2:6" x14ac:dyDescent="0.25">
      <c r="B33" s="267"/>
      <c r="C33" s="267"/>
      <c r="D33" s="267" t="s">
        <v>481</v>
      </c>
      <c r="E33" s="267"/>
      <c r="F33" s="267"/>
    </row>
    <row r="34" spans="2:6" x14ac:dyDescent="0.25">
      <c r="B34" s="267"/>
      <c r="C34" s="267"/>
      <c r="D34" s="267" t="s">
        <v>481</v>
      </c>
      <c r="E34" s="267"/>
      <c r="F34" s="267"/>
    </row>
    <row r="35" spans="2:6" x14ac:dyDescent="0.25">
      <c r="B35" s="267"/>
      <c r="C35" s="267"/>
      <c r="D35" s="267" t="s">
        <v>481</v>
      </c>
      <c r="E35" s="267"/>
      <c r="F35" s="267"/>
    </row>
    <row r="36" spans="2:6" x14ac:dyDescent="0.25">
      <c r="B36" s="267"/>
      <c r="C36" s="267"/>
      <c r="D36" s="267" t="s">
        <v>481</v>
      </c>
      <c r="E36" s="267"/>
      <c r="F36" s="267"/>
    </row>
    <row r="37" spans="2:6" x14ac:dyDescent="0.25">
      <c r="B37" s="267"/>
      <c r="C37" s="267"/>
      <c r="D37" s="267" t="s">
        <v>481</v>
      </c>
      <c r="E37" s="267"/>
      <c r="F37" s="267"/>
    </row>
    <row r="38" spans="2:6" x14ac:dyDescent="0.25">
      <c r="B38" s="267"/>
      <c r="C38" s="267"/>
      <c r="D38" s="267" t="s">
        <v>481</v>
      </c>
      <c r="E38" s="267"/>
      <c r="F38" s="267"/>
    </row>
    <row r="39" spans="2:6" x14ac:dyDescent="0.25">
      <c r="B39" s="267"/>
      <c r="C39" s="267"/>
      <c r="D39" s="267" t="s">
        <v>481</v>
      </c>
      <c r="E39" s="267"/>
      <c r="F39" s="267"/>
    </row>
    <row r="40" spans="2:6" x14ac:dyDescent="0.25">
      <c r="B40" s="267"/>
      <c r="C40" s="267"/>
      <c r="D40" s="267" t="s">
        <v>481</v>
      </c>
      <c r="E40" s="267"/>
      <c r="F40" s="267"/>
    </row>
    <row r="41" spans="2:6" x14ac:dyDescent="0.25">
      <c r="B41" s="267"/>
      <c r="C41" s="267"/>
      <c r="D41" s="267" t="s">
        <v>481</v>
      </c>
      <c r="E41" s="267"/>
      <c r="F41" s="267"/>
    </row>
    <row r="42" spans="2:6" x14ac:dyDescent="0.25">
      <c r="B42" s="267"/>
      <c r="C42" s="267"/>
      <c r="D42" s="267" t="s">
        <v>481</v>
      </c>
      <c r="E42" s="267"/>
      <c r="F42" s="267"/>
    </row>
    <row r="43" spans="2:6" x14ac:dyDescent="0.25">
      <c r="B43" s="267"/>
      <c r="C43" s="267"/>
      <c r="D43" s="267" t="s">
        <v>481</v>
      </c>
      <c r="E43" s="267"/>
      <c r="F43" s="267"/>
    </row>
    <row r="44" spans="2:6" x14ac:dyDescent="0.25">
      <c r="B44" s="267"/>
      <c r="C44" s="298"/>
      <c r="D44" s="267" t="s">
        <v>481</v>
      </c>
      <c r="E44" s="267"/>
      <c r="F44" s="298"/>
    </row>
    <row r="45" spans="2:6" x14ac:dyDescent="0.25">
      <c r="B45" s="267"/>
      <c r="C45" s="298"/>
      <c r="D45" s="267" t="s">
        <v>481</v>
      </c>
      <c r="E45" s="267"/>
      <c r="F45" s="298"/>
    </row>
    <row r="46" spans="2:6" x14ac:dyDescent="0.25">
      <c r="B46" s="267"/>
      <c r="C46" s="267"/>
      <c r="D46" s="267" t="s">
        <v>481</v>
      </c>
      <c r="E46" s="267"/>
      <c r="F46" s="267"/>
    </row>
    <row r="47" spans="2:6" x14ac:dyDescent="0.25">
      <c r="B47" s="267"/>
      <c r="C47" s="267"/>
      <c r="D47" s="267" t="s">
        <v>481</v>
      </c>
      <c r="E47" s="267"/>
      <c r="F47" s="267"/>
    </row>
    <row r="48" spans="2:6" x14ac:dyDescent="0.25">
      <c r="B48" s="267"/>
      <c r="C48" s="267"/>
      <c r="D48" s="267" t="s">
        <v>481</v>
      </c>
      <c r="E48" s="267"/>
      <c r="F48" s="267"/>
    </row>
    <row r="49" spans="2:6" x14ac:dyDescent="0.25">
      <c r="B49" s="267"/>
      <c r="C49" s="267"/>
      <c r="D49" s="267" t="s">
        <v>481</v>
      </c>
      <c r="E49" s="267"/>
      <c r="F49" s="267"/>
    </row>
    <row r="50" spans="2:6" x14ac:dyDescent="0.25">
      <c r="B50" s="267"/>
      <c r="C50" s="267"/>
      <c r="D50" s="267" t="s">
        <v>481</v>
      </c>
      <c r="E50" s="267"/>
      <c r="F50" s="267"/>
    </row>
    <row r="51" spans="2:6" x14ac:dyDescent="0.25">
      <c r="B51" s="267"/>
      <c r="C51" s="267"/>
      <c r="D51" s="267" t="s">
        <v>481</v>
      </c>
      <c r="E51" s="267"/>
      <c r="F51" s="267"/>
    </row>
    <row r="52" spans="2:6" x14ac:dyDescent="0.25">
      <c r="B52" s="267"/>
      <c r="C52" s="267"/>
      <c r="D52" s="267" t="s">
        <v>481</v>
      </c>
      <c r="E52" s="267"/>
      <c r="F52" s="267"/>
    </row>
    <row r="53" spans="2:6" x14ac:dyDescent="0.25">
      <c r="B53" s="267"/>
      <c r="C53" s="267"/>
      <c r="D53" s="267" t="s">
        <v>481</v>
      </c>
      <c r="E53" s="267"/>
      <c r="F53" s="267"/>
    </row>
    <row r="54" spans="2:6" x14ac:dyDescent="0.25">
      <c r="B54" s="267"/>
      <c r="C54" s="267"/>
      <c r="D54" s="267" t="s">
        <v>481</v>
      </c>
      <c r="E54" s="267"/>
      <c r="F54" s="267"/>
    </row>
    <row r="55" spans="2:6" x14ac:dyDescent="0.25">
      <c r="B55" s="267"/>
      <c r="C55" s="267"/>
      <c r="D55" s="267" t="s">
        <v>481</v>
      </c>
      <c r="E55" s="267"/>
      <c r="F55" s="267"/>
    </row>
    <row r="56" spans="2:6" x14ac:dyDescent="0.25">
      <c r="B56" s="267"/>
      <c r="C56" s="267"/>
      <c r="D56" s="267" t="s">
        <v>481</v>
      </c>
      <c r="E56" s="267"/>
      <c r="F56" s="267"/>
    </row>
    <row r="57" spans="2:6" x14ac:dyDescent="0.25">
      <c r="B57" s="267"/>
      <c r="C57" s="267"/>
      <c r="D57" s="267" t="s">
        <v>481</v>
      </c>
      <c r="E57" s="267"/>
      <c r="F57" s="267"/>
    </row>
    <row r="58" spans="2:6" x14ac:dyDescent="0.25">
      <c r="B58" s="267"/>
      <c r="C58" s="267"/>
      <c r="D58" s="267" t="s">
        <v>481</v>
      </c>
      <c r="E58" s="267"/>
      <c r="F58" s="267"/>
    </row>
    <row r="59" spans="2:6" x14ac:dyDescent="0.25">
      <c r="B59" s="267"/>
      <c r="C59" s="267"/>
      <c r="D59" s="267" t="s">
        <v>481</v>
      </c>
      <c r="E59" s="267"/>
      <c r="F59" s="267"/>
    </row>
    <row r="60" spans="2:6" x14ac:dyDescent="0.25">
      <c r="B60" s="267"/>
      <c r="C60" s="267"/>
      <c r="D60" s="267" t="s">
        <v>481</v>
      </c>
      <c r="E60" s="267"/>
      <c r="F60" s="267"/>
    </row>
    <row r="61" spans="2:6" x14ac:dyDescent="0.25">
      <c r="B61" s="267"/>
      <c r="C61" s="267"/>
      <c r="D61" s="267" t="s">
        <v>481</v>
      </c>
      <c r="E61" s="267"/>
      <c r="F61" s="267"/>
    </row>
    <row r="62" spans="2:6" x14ac:dyDescent="0.25">
      <c r="B62" s="267"/>
      <c r="C62" s="267"/>
      <c r="D62" s="267" t="s">
        <v>481</v>
      </c>
      <c r="E62" s="267"/>
      <c r="F62" s="267"/>
    </row>
    <row r="63" spans="2:6" x14ac:dyDescent="0.25">
      <c r="B63" s="267"/>
      <c r="C63" s="267"/>
      <c r="D63" s="300" t="s">
        <v>481</v>
      </c>
      <c r="E63" s="267"/>
      <c r="F63" s="267"/>
    </row>
    <row r="64" spans="2:6" x14ac:dyDescent="0.25">
      <c r="B64" s="267"/>
      <c r="C64" s="267"/>
      <c r="D64" s="300" t="s">
        <v>481</v>
      </c>
      <c r="E64" s="267"/>
      <c r="F64" s="267"/>
    </row>
    <row r="65" spans="2:6" x14ac:dyDescent="0.25">
      <c r="B65" s="267"/>
      <c r="C65" s="267"/>
      <c r="D65" s="300" t="s">
        <v>481</v>
      </c>
      <c r="E65" s="267"/>
      <c r="F65" s="267"/>
    </row>
    <row r="66" spans="2:6" x14ac:dyDescent="0.25">
      <c r="B66" s="267"/>
      <c r="C66" s="267"/>
      <c r="D66" s="300" t="s">
        <v>481</v>
      </c>
      <c r="E66" s="267"/>
      <c r="F66" s="267"/>
    </row>
    <row r="67" spans="2:6" x14ac:dyDescent="0.25">
      <c r="B67" s="267"/>
      <c r="C67" s="267"/>
      <c r="D67" s="300" t="s">
        <v>481</v>
      </c>
      <c r="E67" s="267"/>
      <c r="F67" s="267"/>
    </row>
    <row r="68" spans="2:6" x14ac:dyDescent="0.25">
      <c r="B68" s="300"/>
      <c r="C68" s="267"/>
      <c r="D68" s="300" t="s">
        <v>481</v>
      </c>
      <c r="E68" s="267"/>
      <c r="F68" s="267"/>
    </row>
    <row r="69" spans="2:6" x14ac:dyDescent="0.25">
      <c r="B69" s="301"/>
      <c r="C69" s="302"/>
      <c r="D69" s="301" t="s">
        <v>481</v>
      </c>
      <c r="E69" s="302"/>
      <c r="F69" s="302"/>
    </row>
    <row r="70" spans="2:6" x14ac:dyDescent="0.25">
      <c r="B70" s="300"/>
      <c r="C70" s="267"/>
      <c r="D70" s="300" t="s">
        <v>481</v>
      </c>
      <c r="E70" s="267"/>
      <c r="F70" s="267"/>
    </row>
    <row r="71" spans="2:6" x14ac:dyDescent="0.25">
      <c r="B71" s="300"/>
      <c r="C71" s="267"/>
      <c r="D71" s="300" t="s">
        <v>481</v>
      </c>
      <c r="E71" s="267"/>
      <c r="F71" s="267"/>
    </row>
    <row r="72" spans="2:6" x14ac:dyDescent="0.25">
      <c r="B72" s="300"/>
      <c r="C72" s="267"/>
      <c r="D72" s="300" t="s">
        <v>481</v>
      </c>
      <c r="E72" s="267"/>
      <c r="F72" s="267"/>
    </row>
    <row r="73" spans="2:6" x14ac:dyDescent="0.25">
      <c r="B73" s="300"/>
      <c r="C73" s="267"/>
      <c r="D73" s="300" t="s">
        <v>481</v>
      </c>
      <c r="E73" s="300"/>
      <c r="F73" s="267"/>
    </row>
    <row r="74" spans="2:6" x14ac:dyDescent="0.25">
      <c r="B74" s="300"/>
      <c r="C74" s="267"/>
      <c r="D74" s="300" t="s">
        <v>481</v>
      </c>
      <c r="E74" s="300"/>
      <c r="F74" s="267"/>
    </row>
    <row r="75" spans="2:6" x14ac:dyDescent="0.25">
      <c r="B75" s="300"/>
      <c r="C75" s="267"/>
      <c r="D75" s="300" t="s">
        <v>481</v>
      </c>
      <c r="E75" s="300"/>
      <c r="F75" s="267"/>
    </row>
    <row r="76" spans="2:6" x14ac:dyDescent="0.25">
      <c r="B76" s="300"/>
      <c r="C76" s="267"/>
      <c r="D76" s="300" t="s">
        <v>481</v>
      </c>
      <c r="E76" s="300"/>
      <c r="F76" s="267"/>
    </row>
    <row r="77" spans="2:6" x14ac:dyDescent="0.25">
      <c r="B77" s="300"/>
      <c r="C77" s="267"/>
      <c r="D77" s="300" t="s">
        <v>481</v>
      </c>
      <c r="E77" s="300"/>
      <c r="F77" s="267"/>
    </row>
    <row r="78" spans="2:6" x14ac:dyDescent="0.25">
      <c r="B78" s="300"/>
      <c r="C78" s="267"/>
      <c r="D78" s="300" t="s">
        <v>481</v>
      </c>
      <c r="E78" s="300"/>
      <c r="F78" s="300"/>
    </row>
    <row r="79" spans="2:6" x14ac:dyDescent="0.25">
      <c r="B79" s="300"/>
      <c r="C79" s="267"/>
      <c r="D79" s="300" t="s">
        <v>481</v>
      </c>
      <c r="E79" s="300"/>
      <c r="F79" s="300"/>
    </row>
    <row r="80" spans="2:6" x14ac:dyDescent="0.25">
      <c r="B80" s="300"/>
      <c r="C80" s="267"/>
      <c r="D80" s="300" t="s">
        <v>481</v>
      </c>
      <c r="E80" s="300"/>
      <c r="F80" s="300"/>
    </row>
    <row r="81" spans="2:6" x14ac:dyDescent="0.25">
      <c r="B81" s="300"/>
      <c r="C81" s="267"/>
      <c r="D81" s="300" t="s">
        <v>481</v>
      </c>
      <c r="E81" s="300"/>
      <c r="F81" s="300"/>
    </row>
    <row r="82" spans="2:6" x14ac:dyDescent="0.25">
      <c r="B82" s="300"/>
      <c r="C82" s="267"/>
      <c r="D82" s="300" t="s">
        <v>481</v>
      </c>
      <c r="E82" s="300"/>
      <c r="F82" s="300"/>
    </row>
    <row r="83" spans="2:6" x14ac:dyDescent="0.25">
      <c r="B83" s="300"/>
      <c r="C83" s="267"/>
      <c r="D83" s="267" t="s">
        <v>482</v>
      </c>
      <c r="E83" s="300"/>
      <c r="F83" s="300"/>
    </row>
    <row r="84" spans="2:6" x14ac:dyDescent="0.25">
      <c r="B84" s="300"/>
      <c r="C84" s="267"/>
      <c r="D84" s="267" t="s">
        <v>482</v>
      </c>
      <c r="E84" s="300"/>
      <c r="F84" s="300"/>
    </row>
    <row r="85" spans="2:6" x14ac:dyDescent="0.25">
      <c r="B85" s="300"/>
      <c r="C85" s="300"/>
      <c r="D85" s="300" t="s">
        <v>482</v>
      </c>
      <c r="E85" s="300"/>
      <c r="F85" s="300"/>
    </row>
    <row r="86" spans="2:6" x14ac:dyDescent="0.25">
      <c r="B86" s="300"/>
      <c r="C86" s="300"/>
      <c r="D86" s="300" t="s">
        <v>482</v>
      </c>
      <c r="E86" s="300"/>
      <c r="F86" s="300"/>
    </row>
    <row r="87" spans="2:6" x14ac:dyDescent="0.25">
      <c r="B87" s="300"/>
      <c r="C87" s="300"/>
      <c r="D87" s="300" t="s">
        <v>482</v>
      </c>
      <c r="E87" s="300"/>
      <c r="F87" s="300"/>
    </row>
    <row r="88" spans="2:6" x14ac:dyDescent="0.25">
      <c r="B88" s="300"/>
      <c r="C88" s="300"/>
      <c r="D88" s="300" t="s">
        <v>482</v>
      </c>
      <c r="E88" s="300"/>
      <c r="F88" s="300"/>
    </row>
    <row r="89" spans="2:6" x14ac:dyDescent="0.25">
      <c r="B89" s="300"/>
      <c r="C89" s="300"/>
      <c r="D89" s="300" t="s">
        <v>482</v>
      </c>
      <c r="E89" s="300"/>
      <c r="F89" s="300"/>
    </row>
    <row r="90" spans="2:6" x14ac:dyDescent="0.25">
      <c r="B90" s="300"/>
      <c r="C90" s="300"/>
      <c r="D90" s="267"/>
      <c r="E90" s="300"/>
      <c r="F90" s="300"/>
    </row>
    <row r="91" spans="2:6" x14ac:dyDescent="0.25">
      <c r="B91" s="300"/>
      <c r="C91" s="300"/>
      <c r="D91" s="267"/>
      <c r="E91" s="300"/>
      <c r="F91" s="300"/>
    </row>
    <row r="92" spans="2:6" x14ac:dyDescent="0.25">
      <c r="B92" s="300"/>
      <c r="C92" s="300"/>
      <c r="D92" s="267"/>
      <c r="E92" s="300"/>
      <c r="F92" s="300"/>
    </row>
    <row r="93" spans="2:6" x14ac:dyDescent="0.25">
      <c r="B93" s="300"/>
      <c r="C93" s="300"/>
      <c r="D93" s="300"/>
      <c r="E93" s="300"/>
      <c r="F93" s="300"/>
    </row>
    <row r="94" spans="2:6" x14ac:dyDescent="0.25">
      <c r="B94" s="300"/>
      <c r="C94" s="300"/>
      <c r="D94" s="300"/>
      <c r="E94" s="300"/>
      <c r="F94" s="300"/>
    </row>
    <row r="95" spans="2:6" x14ac:dyDescent="0.25">
      <c r="B95" s="300"/>
      <c r="C95" s="300"/>
      <c r="D95" s="300"/>
      <c r="E95" s="300"/>
      <c r="F95" s="300"/>
    </row>
    <row r="96" spans="2:6" x14ac:dyDescent="0.25">
      <c r="B96" s="300"/>
      <c r="C96" s="300"/>
      <c r="D96" s="300"/>
      <c r="E96" s="300"/>
      <c r="F96" s="300"/>
    </row>
    <row r="97" spans="2:6" x14ac:dyDescent="0.25">
      <c r="B97" s="300"/>
      <c r="C97" s="300"/>
      <c r="D97" s="300"/>
      <c r="E97" s="300"/>
      <c r="F97" s="300"/>
    </row>
    <row r="98" spans="2:6" x14ac:dyDescent="0.25">
      <c r="B98" s="300"/>
      <c r="C98" s="300"/>
      <c r="D98" s="300"/>
      <c r="E98" s="300"/>
      <c r="F98" s="300"/>
    </row>
  </sheetData>
  <sortState xmlns:xlrd2="http://schemas.microsoft.com/office/spreadsheetml/2017/richdata2" ref="F2:F102">
    <sortCondition ref="F2:F102"/>
  </sortState>
  <pageMargins left="0.7" right="0.7" top="0.75" bottom="0.75" header="0.3" footer="0.3"/>
  <pageSetup paperSize="9" orientation="portrait" r:id="rId1"/>
  <headerFooter>
    <oddFooter>&amp;C&amp;1#&amp;"Calibri"&amp;12&amp;K008000Internal Use</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D460754-25A2-46B5-9051-3536DA393613}">
          <x14:formula1>
            <xm:f>'Data options'!$G$3:$G$5</xm:f>
          </x14:formula1>
          <xm:sqref>B67:F98 E9:E11 B6:D11 B26:F39 B12:E25 F5 F10:F24 F1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1A23E-F21B-41E8-953E-C81900C32238}">
  <dimension ref="A1:M94"/>
  <sheetViews>
    <sheetView workbookViewId="0">
      <selection activeCell="E7" sqref="E7"/>
    </sheetView>
  </sheetViews>
  <sheetFormatPr defaultRowHeight="15" x14ac:dyDescent="0.25"/>
  <cols>
    <col min="1" max="1" width="9" style="102" customWidth="1"/>
    <col min="2" max="2" width="14.7109375" bestFit="1" customWidth="1"/>
    <col min="9" max="9" width="11" style="103" bestFit="1" customWidth="1"/>
    <col min="10" max="10" width="11" style="103" customWidth="1"/>
    <col min="13" max="13" width="9.28515625" bestFit="1" customWidth="1"/>
  </cols>
  <sheetData>
    <row r="1" spans="1:13" ht="45.75" thickBot="1" x14ac:dyDescent="0.3">
      <c r="A1" s="89" t="s">
        <v>418</v>
      </c>
      <c r="B1" s="87" t="s">
        <v>483</v>
      </c>
      <c r="H1" s="7" t="s">
        <v>484</v>
      </c>
      <c r="I1" s="105" t="s">
        <v>485</v>
      </c>
    </row>
    <row r="2" spans="1:13" x14ac:dyDescent="0.25">
      <c r="A2" s="303">
        <v>2</v>
      </c>
      <c r="B2" s="304">
        <v>52000</v>
      </c>
      <c r="G2" t="s">
        <v>486</v>
      </c>
      <c r="H2">
        <f>SUMIF($A$2:$A$94,A2,$A$2:$A$94)</f>
        <v>108</v>
      </c>
      <c r="I2" s="103">
        <f>SUMIF($A$2:$A$94,A2,$B$2:$B$94)</f>
        <v>17429930.760000002</v>
      </c>
      <c r="K2" t="s">
        <v>486</v>
      </c>
      <c r="L2" s="104">
        <f t="shared" ref="L2:L8" si="0">H2/$H$9</f>
        <v>0.421875</v>
      </c>
      <c r="M2" s="104">
        <f>I2/$I$9</f>
        <v>0.35262821024689028</v>
      </c>
    </row>
    <row r="3" spans="1:13" x14ac:dyDescent="0.25">
      <c r="A3" s="305">
        <v>2</v>
      </c>
      <c r="B3" s="306">
        <v>35467</v>
      </c>
      <c r="G3" t="s">
        <v>487</v>
      </c>
      <c r="H3">
        <f>SUMIF($A$2:$A$94,A56,$A$2:$A$94)</f>
        <v>66</v>
      </c>
      <c r="I3" s="103">
        <f>SUMIF($A$2:$A$94,A56,$B$2:$B$94)</f>
        <v>11642269.949999999</v>
      </c>
      <c r="K3" t="s">
        <v>487</v>
      </c>
      <c r="L3" s="104">
        <f t="shared" si="0"/>
        <v>0.2578125</v>
      </c>
      <c r="M3" s="104">
        <f t="shared" ref="M3:M8" si="1">I3/$I$9</f>
        <v>0.23553695492016127</v>
      </c>
    </row>
    <row r="4" spans="1:13" x14ac:dyDescent="0.25">
      <c r="A4" s="305">
        <v>2</v>
      </c>
      <c r="B4" s="306">
        <v>20000</v>
      </c>
      <c r="G4" t="s">
        <v>488</v>
      </c>
      <c r="H4">
        <f>SUMIF($A$2:$A$94,A78,$A$2:$A$94)</f>
        <v>36</v>
      </c>
      <c r="I4" s="103">
        <f>SUMIF($A$2:$A$94,A78,$B$2:$B$94)</f>
        <v>16626678.66</v>
      </c>
      <c r="K4" t="s">
        <v>488</v>
      </c>
      <c r="L4" s="104">
        <f t="shared" si="0"/>
        <v>0.140625</v>
      </c>
      <c r="M4" s="104">
        <f t="shared" si="1"/>
        <v>0.33637746580617878</v>
      </c>
    </row>
    <row r="5" spans="1:13" x14ac:dyDescent="0.25">
      <c r="A5" s="305">
        <v>2</v>
      </c>
      <c r="B5" s="307">
        <v>43158</v>
      </c>
      <c r="G5" t="s">
        <v>489</v>
      </c>
      <c r="H5">
        <f>SUMIF($A$2:$A$94,A87,$A$2:$A$94)</f>
        <v>20</v>
      </c>
      <c r="I5" s="103">
        <f>SUMIF($A$2:$A$94,A87,$B$2:$B$94)</f>
        <v>2666053.62</v>
      </c>
      <c r="K5" t="s">
        <v>489</v>
      </c>
      <c r="L5" s="104">
        <f t="shared" si="0"/>
        <v>7.8125E-2</v>
      </c>
      <c r="M5" s="104">
        <f t="shared" si="1"/>
        <v>5.3937432648920224E-2</v>
      </c>
    </row>
    <row r="6" spans="1:13" x14ac:dyDescent="0.25">
      <c r="A6" s="305">
        <v>2</v>
      </c>
      <c r="B6" s="306">
        <v>119997</v>
      </c>
      <c r="G6" t="s">
        <v>490</v>
      </c>
      <c r="H6">
        <f>SUMIF($A$2:$A$94,A91,$A$2:$A$94)</f>
        <v>12</v>
      </c>
      <c r="I6" s="103">
        <f>SUMIF($A$2:$A$94,A91,$B$2:$B$94)</f>
        <v>816096.59</v>
      </c>
      <c r="K6" t="s">
        <v>490</v>
      </c>
      <c r="L6" s="104">
        <f t="shared" si="0"/>
        <v>4.6875E-2</v>
      </c>
      <c r="M6" s="104">
        <f t="shared" si="1"/>
        <v>1.6510603735771248E-2</v>
      </c>
    </row>
    <row r="7" spans="1:13" x14ac:dyDescent="0.25">
      <c r="A7" s="305">
        <v>2</v>
      </c>
      <c r="B7" s="306">
        <v>320000</v>
      </c>
      <c r="G7" t="s">
        <v>491</v>
      </c>
      <c r="H7">
        <f>SUMIF($A$2:$A$94,A93,$A$2:$A$94)</f>
        <v>14</v>
      </c>
      <c r="I7" s="103">
        <f>SUMIF($A$2:$A$94,A93,$B$2:$B$94)</f>
        <v>247604.47</v>
      </c>
      <c r="K7" t="s">
        <v>491</v>
      </c>
      <c r="L7" s="104">
        <f t="shared" si="0"/>
        <v>5.46875E-2</v>
      </c>
      <c r="M7" s="104">
        <f t="shared" si="1"/>
        <v>5.0093326420781389E-3</v>
      </c>
    </row>
    <row r="8" spans="1:13" x14ac:dyDescent="0.25">
      <c r="A8" s="305">
        <v>2</v>
      </c>
      <c r="B8" s="306">
        <v>33859</v>
      </c>
      <c r="G8" t="s">
        <v>492</v>
      </c>
      <c r="H8">
        <v>0</v>
      </c>
      <c r="I8" s="103">
        <v>0</v>
      </c>
      <c r="K8" t="s">
        <v>492</v>
      </c>
      <c r="L8" s="104">
        <f t="shared" si="0"/>
        <v>0</v>
      </c>
      <c r="M8" s="104">
        <f t="shared" si="1"/>
        <v>0</v>
      </c>
    </row>
    <row r="9" spans="1:13" x14ac:dyDescent="0.25">
      <c r="A9" s="305">
        <v>2</v>
      </c>
      <c r="B9" s="306">
        <v>783874.67</v>
      </c>
      <c r="H9">
        <f>SUM(H2:H8)</f>
        <v>256</v>
      </c>
      <c r="I9" s="103">
        <f>SUM(I2:I8)</f>
        <v>49428634.050000004</v>
      </c>
    </row>
    <row r="10" spans="1:13" x14ac:dyDescent="0.25">
      <c r="A10" s="305">
        <v>2</v>
      </c>
      <c r="B10" s="306">
        <v>419000</v>
      </c>
    </row>
    <row r="11" spans="1:13" x14ac:dyDescent="0.25">
      <c r="A11" s="305">
        <v>2</v>
      </c>
      <c r="B11" s="306">
        <v>916830</v>
      </c>
    </row>
    <row r="12" spans="1:13" x14ac:dyDescent="0.25">
      <c r="A12" s="305">
        <v>2</v>
      </c>
      <c r="B12" s="306">
        <v>310926</v>
      </c>
    </row>
    <row r="13" spans="1:13" x14ac:dyDescent="0.25">
      <c r="A13" s="305">
        <v>2</v>
      </c>
      <c r="B13" s="306">
        <v>86665</v>
      </c>
    </row>
    <row r="14" spans="1:13" x14ac:dyDescent="0.25">
      <c r="A14" s="305">
        <v>2</v>
      </c>
      <c r="B14" s="306">
        <v>230000</v>
      </c>
    </row>
    <row r="15" spans="1:13" x14ac:dyDescent="0.25">
      <c r="A15" s="305">
        <v>2</v>
      </c>
      <c r="B15" s="306">
        <v>168000</v>
      </c>
    </row>
    <row r="16" spans="1:13" x14ac:dyDescent="0.25">
      <c r="A16" s="305">
        <v>2</v>
      </c>
      <c r="B16" s="306">
        <v>1018810</v>
      </c>
    </row>
    <row r="17" spans="1:2" x14ac:dyDescent="0.25">
      <c r="A17" s="305">
        <v>2</v>
      </c>
      <c r="B17" s="306">
        <v>1026641.34</v>
      </c>
    </row>
    <row r="18" spans="1:2" x14ac:dyDescent="0.25">
      <c r="A18" s="305">
        <v>2</v>
      </c>
      <c r="B18" s="306">
        <v>424891</v>
      </c>
    </row>
    <row r="19" spans="1:2" x14ac:dyDescent="0.25">
      <c r="A19" s="305">
        <v>2</v>
      </c>
      <c r="B19" s="306">
        <v>104700</v>
      </c>
    </row>
    <row r="20" spans="1:2" x14ac:dyDescent="0.25">
      <c r="A20" s="305">
        <v>2</v>
      </c>
      <c r="B20" s="306">
        <v>115000</v>
      </c>
    </row>
    <row r="21" spans="1:2" x14ac:dyDescent="0.25">
      <c r="A21" s="305">
        <v>2</v>
      </c>
      <c r="B21" s="306">
        <v>113414.53</v>
      </c>
    </row>
    <row r="22" spans="1:2" x14ac:dyDescent="0.25">
      <c r="A22" s="308">
        <v>2</v>
      </c>
      <c r="B22" s="306">
        <v>78779</v>
      </c>
    </row>
    <row r="23" spans="1:2" x14ac:dyDescent="0.25">
      <c r="A23" s="305">
        <v>2</v>
      </c>
      <c r="B23" s="306">
        <v>114651.32</v>
      </c>
    </row>
    <row r="24" spans="1:2" x14ac:dyDescent="0.25">
      <c r="A24" s="305">
        <v>2</v>
      </c>
      <c r="B24" s="306">
        <v>74705.740000000005</v>
      </c>
    </row>
    <row r="25" spans="1:2" x14ac:dyDescent="0.25">
      <c r="A25" s="305">
        <v>2</v>
      </c>
      <c r="B25" s="306">
        <v>155332.54</v>
      </c>
    </row>
    <row r="26" spans="1:2" x14ac:dyDescent="0.25">
      <c r="A26" s="308">
        <v>2</v>
      </c>
      <c r="B26" s="306">
        <v>146545.18</v>
      </c>
    </row>
    <row r="27" spans="1:2" x14ac:dyDescent="0.25">
      <c r="A27" s="305">
        <v>2</v>
      </c>
      <c r="B27" s="306">
        <v>95571</v>
      </c>
    </row>
    <row r="28" spans="1:2" x14ac:dyDescent="0.25">
      <c r="A28" s="308">
        <v>2</v>
      </c>
      <c r="B28" s="306">
        <v>71022</v>
      </c>
    </row>
    <row r="29" spans="1:2" x14ac:dyDescent="0.25">
      <c r="A29" s="305">
        <v>2</v>
      </c>
      <c r="B29" s="306">
        <v>86377.5</v>
      </c>
    </row>
    <row r="30" spans="1:2" x14ac:dyDescent="0.25">
      <c r="A30" s="305">
        <v>2</v>
      </c>
      <c r="B30" s="306">
        <v>78182</v>
      </c>
    </row>
    <row r="31" spans="1:2" x14ac:dyDescent="0.25">
      <c r="A31" s="305">
        <v>2</v>
      </c>
      <c r="B31" s="306">
        <v>107494.67</v>
      </c>
    </row>
    <row r="32" spans="1:2" x14ac:dyDescent="0.25">
      <c r="A32" s="305">
        <v>2</v>
      </c>
      <c r="B32" s="306">
        <v>124265</v>
      </c>
    </row>
    <row r="33" spans="1:2" x14ac:dyDescent="0.25">
      <c r="A33" s="305">
        <v>2</v>
      </c>
      <c r="B33" s="306">
        <v>119127</v>
      </c>
    </row>
    <row r="34" spans="1:2" x14ac:dyDescent="0.25">
      <c r="A34" s="305">
        <v>2</v>
      </c>
      <c r="B34" s="306">
        <v>116401</v>
      </c>
    </row>
    <row r="35" spans="1:2" x14ac:dyDescent="0.25">
      <c r="A35" s="305">
        <v>2</v>
      </c>
      <c r="B35" s="306">
        <v>58729</v>
      </c>
    </row>
    <row r="36" spans="1:2" x14ac:dyDescent="0.25">
      <c r="A36" s="305">
        <v>2</v>
      </c>
      <c r="B36" s="306">
        <v>150000</v>
      </c>
    </row>
    <row r="37" spans="1:2" x14ac:dyDescent="0.25">
      <c r="A37" s="305">
        <v>2</v>
      </c>
      <c r="B37" s="306">
        <v>70000</v>
      </c>
    </row>
    <row r="38" spans="1:2" x14ac:dyDescent="0.25">
      <c r="A38" s="305">
        <v>2</v>
      </c>
      <c r="B38" s="306">
        <v>50000</v>
      </c>
    </row>
    <row r="39" spans="1:2" x14ac:dyDescent="0.25">
      <c r="A39" s="305">
        <v>2</v>
      </c>
      <c r="B39" s="306">
        <v>140000</v>
      </c>
    </row>
    <row r="40" spans="1:2" x14ac:dyDescent="0.25">
      <c r="A40" s="309">
        <v>2</v>
      </c>
      <c r="B40" s="310">
        <v>460000</v>
      </c>
    </row>
    <row r="41" spans="1:2" x14ac:dyDescent="0.25">
      <c r="A41" s="309">
        <v>2</v>
      </c>
      <c r="B41" s="310">
        <v>400000</v>
      </c>
    </row>
    <row r="42" spans="1:2" x14ac:dyDescent="0.25">
      <c r="A42" s="309">
        <v>2</v>
      </c>
      <c r="B42" s="310">
        <v>300000</v>
      </c>
    </row>
    <row r="43" spans="1:2" x14ac:dyDescent="0.25">
      <c r="A43" s="309">
        <v>2</v>
      </c>
      <c r="B43" s="310">
        <v>350000</v>
      </c>
    </row>
    <row r="44" spans="1:2" x14ac:dyDescent="0.25">
      <c r="A44" s="309">
        <v>2</v>
      </c>
      <c r="B44" s="310">
        <v>450000</v>
      </c>
    </row>
    <row r="45" spans="1:2" x14ac:dyDescent="0.25">
      <c r="A45" s="309">
        <v>2</v>
      </c>
      <c r="B45" s="310">
        <v>600000</v>
      </c>
    </row>
    <row r="46" spans="1:2" x14ac:dyDescent="0.25">
      <c r="A46" s="309">
        <v>2</v>
      </c>
      <c r="B46" s="310">
        <v>300000</v>
      </c>
    </row>
    <row r="47" spans="1:2" x14ac:dyDescent="0.25">
      <c r="A47" s="309">
        <v>2</v>
      </c>
      <c r="B47" s="310">
        <v>750000</v>
      </c>
    </row>
    <row r="48" spans="1:2" x14ac:dyDescent="0.25">
      <c r="A48" s="309">
        <v>2</v>
      </c>
      <c r="B48" s="310">
        <v>350000</v>
      </c>
    </row>
    <row r="49" spans="1:2" x14ac:dyDescent="0.25">
      <c r="A49" s="309">
        <v>2</v>
      </c>
      <c r="B49" s="310">
        <v>206829</v>
      </c>
    </row>
    <row r="50" spans="1:2" x14ac:dyDescent="0.25">
      <c r="A50" s="309">
        <v>2</v>
      </c>
      <c r="B50" s="310">
        <v>149929</v>
      </c>
    </row>
    <row r="51" spans="1:2" x14ac:dyDescent="0.25">
      <c r="A51" s="309">
        <v>2</v>
      </c>
      <c r="B51" s="310">
        <v>298427.71999999997</v>
      </c>
    </row>
    <row r="52" spans="1:2" x14ac:dyDescent="0.25">
      <c r="A52" s="309">
        <v>2</v>
      </c>
      <c r="B52" s="310">
        <v>1738987.05</v>
      </c>
    </row>
    <row r="53" spans="1:2" x14ac:dyDescent="0.25">
      <c r="A53" s="309">
        <v>2</v>
      </c>
      <c r="B53" s="310">
        <v>1901705.97</v>
      </c>
    </row>
    <row r="54" spans="1:2" x14ac:dyDescent="0.25">
      <c r="A54" s="309">
        <v>2</v>
      </c>
      <c r="B54" s="310">
        <v>322635.53000000003</v>
      </c>
    </row>
    <row r="55" spans="1:2" x14ac:dyDescent="0.25">
      <c r="A55" s="309">
        <v>2</v>
      </c>
      <c r="B55" s="310">
        <v>671000</v>
      </c>
    </row>
    <row r="56" spans="1:2" x14ac:dyDescent="0.25">
      <c r="A56" s="305">
        <v>3</v>
      </c>
      <c r="B56" s="307">
        <v>265016.67</v>
      </c>
    </row>
    <row r="57" spans="1:2" x14ac:dyDescent="0.25">
      <c r="A57" s="305">
        <v>3</v>
      </c>
      <c r="B57" s="306">
        <v>861761.97</v>
      </c>
    </row>
    <row r="58" spans="1:2" x14ac:dyDescent="0.25">
      <c r="A58" s="305">
        <v>3</v>
      </c>
      <c r="B58" s="306">
        <v>221467.33</v>
      </c>
    </row>
    <row r="59" spans="1:2" x14ac:dyDescent="0.25">
      <c r="A59" s="305">
        <v>3</v>
      </c>
      <c r="B59" s="306">
        <v>533200</v>
      </c>
    </row>
    <row r="60" spans="1:2" x14ac:dyDescent="0.25">
      <c r="A60" s="305">
        <v>3</v>
      </c>
      <c r="B60" s="307">
        <v>161136</v>
      </c>
    </row>
    <row r="61" spans="1:2" x14ac:dyDescent="0.25">
      <c r="A61" s="305">
        <v>3</v>
      </c>
      <c r="B61" s="307">
        <v>36480</v>
      </c>
    </row>
    <row r="62" spans="1:2" x14ac:dyDescent="0.25">
      <c r="A62" s="305">
        <v>3</v>
      </c>
      <c r="B62" s="306">
        <v>666038.66</v>
      </c>
    </row>
    <row r="63" spans="1:2" x14ac:dyDescent="0.25">
      <c r="A63" s="305">
        <v>3</v>
      </c>
      <c r="B63" s="306">
        <v>664873.32999999996</v>
      </c>
    </row>
    <row r="64" spans="1:2" x14ac:dyDescent="0.25">
      <c r="A64" s="305">
        <v>3</v>
      </c>
      <c r="B64" s="311">
        <v>820000</v>
      </c>
    </row>
    <row r="65" spans="1:2" x14ac:dyDescent="0.25">
      <c r="A65" s="305">
        <v>3</v>
      </c>
      <c r="B65" s="311">
        <v>423978</v>
      </c>
    </row>
    <row r="66" spans="1:2" x14ac:dyDescent="0.25">
      <c r="A66" s="305">
        <v>3</v>
      </c>
      <c r="B66" s="311">
        <v>916630.36</v>
      </c>
    </row>
    <row r="67" spans="1:2" x14ac:dyDescent="0.25">
      <c r="A67" s="305">
        <v>3</v>
      </c>
      <c r="B67" s="311">
        <v>226334</v>
      </c>
    </row>
    <row r="68" spans="1:2" x14ac:dyDescent="0.25">
      <c r="A68" s="305">
        <v>3</v>
      </c>
      <c r="B68" s="311">
        <v>383692.33</v>
      </c>
    </row>
    <row r="69" spans="1:2" x14ac:dyDescent="0.25">
      <c r="A69" s="305">
        <v>3</v>
      </c>
      <c r="B69" s="311">
        <v>35507</v>
      </c>
    </row>
    <row r="70" spans="1:2" x14ac:dyDescent="0.25">
      <c r="A70" s="309">
        <v>3</v>
      </c>
      <c r="B70" s="312">
        <v>500000</v>
      </c>
    </row>
    <row r="71" spans="1:2" x14ac:dyDescent="0.25">
      <c r="A71" s="309">
        <v>3</v>
      </c>
      <c r="B71" s="312">
        <v>300000</v>
      </c>
    </row>
    <row r="72" spans="1:2" x14ac:dyDescent="0.25">
      <c r="A72" s="309">
        <v>3</v>
      </c>
      <c r="B72" s="312">
        <v>385000</v>
      </c>
    </row>
    <row r="73" spans="1:2" x14ac:dyDescent="0.25">
      <c r="A73" s="309">
        <v>3</v>
      </c>
      <c r="B73" s="312">
        <v>382000</v>
      </c>
    </row>
    <row r="74" spans="1:2" x14ac:dyDescent="0.25">
      <c r="A74" s="309">
        <v>3</v>
      </c>
      <c r="B74" s="312">
        <v>1222139.69</v>
      </c>
    </row>
    <row r="75" spans="1:2" x14ac:dyDescent="0.25">
      <c r="A75" s="309">
        <v>3</v>
      </c>
      <c r="B75" s="312">
        <v>2276885</v>
      </c>
    </row>
    <row r="76" spans="1:2" x14ac:dyDescent="0.25">
      <c r="A76" s="309">
        <v>3</v>
      </c>
      <c r="B76" s="312">
        <v>220129.61</v>
      </c>
    </row>
    <row r="77" spans="1:2" x14ac:dyDescent="0.25">
      <c r="A77" s="309">
        <v>3</v>
      </c>
      <c r="B77" s="312">
        <v>140000</v>
      </c>
    </row>
    <row r="78" spans="1:2" x14ac:dyDescent="0.25">
      <c r="A78" s="305">
        <v>4</v>
      </c>
      <c r="B78" s="311">
        <v>82098</v>
      </c>
    </row>
    <row r="79" spans="1:2" x14ac:dyDescent="0.25">
      <c r="A79" s="305">
        <v>4</v>
      </c>
      <c r="B79" s="304">
        <v>777866</v>
      </c>
    </row>
    <row r="80" spans="1:2" x14ac:dyDescent="0.25">
      <c r="A80" s="305">
        <v>4</v>
      </c>
      <c r="B80" s="304">
        <v>12699997</v>
      </c>
    </row>
    <row r="81" spans="1:2" x14ac:dyDescent="0.25">
      <c r="A81" s="305">
        <v>4</v>
      </c>
      <c r="B81" s="311">
        <v>50000</v>
      </c>
    </row>
    <row r="82" spans="1:2" x14ac:dyDescent="0.25">
      <c r="A82" s="305">
        <v>4</v>
      </c>
      <c r="B82" s="311">
        <v>550000</v>
      </c>
    </row>
    <row r="83" spans="1:2" x14ac:dyDescent="0.25">
      <c r="A83" s="305">
        <v>4</v>
      </c>
      <c r="B83" s="311">
        <v>144782</v>
      </c>
    </row>
    <row r="84" spans="1:2" x14ac:dyDescent="0.25">
      <c r="A84" s="309">
        <v>4</v>
      </c>
      <c r="B84" s="312">
        <v>271935.65999999997</v>
      </c>
    </row>
    <row r="85" spans="1:2" x14ac:dyDescent="0.25">
      <c r="A85" s="309">
        <v>4</v>
      </c>
      <c r="B85" s="312">
        <v>1650000</v>
      </c>
    </row>
    <row r="86" spans="1:2" x14ac:dyDescent="0.25">
      <c r="A86" s="309">
        <v>4</v>
      </c>
      <c r="B86" s="312">
        <v>400000</v>
      </c>
    </row>
    <row r="87" spans="1:2" x14ac:dyDescent="0.25">
      <c r="A87" s="305">
        <v>5</v>
      </c>
      <c r="B87" s="311">
        <v>195000</v>
      </c>
    </row>
    <row r="88" spans="1:2" x14ac:dyDescent="0.25">
      <c r="A88" s="305">
        <v>5</v>
      </c>
      <c r="B88" s="311">
        <v>388671.75</v>
      </c>
    </row>
    <row r="89" spans="1:2" x14ac:dyDescent="0.25">
      <c r="A89" s="309">
        <v>5</v>
      </c>
      <c r="B89" s="312">
        <v>330931.87</v>
      </c>
    </row>
    <row r="90" spans="1:2" x14ac:dyDescent="0.25">
      <c r="A90" s="309">
        <v>5</v>
      </c>
      <c r="B90" s="312">
        <v>1751450</v>
      </c>
    </row>
    <row r="91" spans="1:2" x14ac:dyDescent="0.25">
      <c r="A91" s="309">
        <v>6</v>
      </c>
      <c r="B91" s="312">
        <v>419715.8</v>
      </c>
    </row>
    <row r="92" spans="1:2" x14ac:dyDescent="0.25">
      <c r="A92" s="309">
        <v>6</v>
      </c>
      <c r="B92" s="312">
        <v>396380.79</v>
      </c>
    </row>
    <row r="93" spans="1:2" x14ac:dyDescent="0.25">
      <c r="A93" s="305">
        <v>7</v>
      </c>
      <c r="B93" s="311">
        <v>44805</v>
      </c>
    </row>
    <row r="94" spans="1:2" x14ac:dyDescent="0.25">
      <c r="A94" s="309">
        <v>7</v>
      </c>
      <c r="B94" s="312">
        <v>202799.47</v>
      </c>
    </row>
  </sheetData>
  <autoFilter ref="A1:B94" xr:uid="{8171A23E-F21B-41E8-953E-C81900C32238}">
    <sortState xmlns:xlrd2="http://schemas.microsoft.com/office/spreadsheetml/2017/richdata2" ref="A2:B94">
      <sortCondition ref="A1:A94"/>
    </sortState>
  </autoFilter>
  <phoneticPr fontId="46" type="noConversion"/>
  <conditionalFormatting sqref="A2:A62">
    <cfRule type="expression" dxfId="1" priority="3">
      <formula>OR($O2="Deployment ready solutions",$O2="Research &amp; engagement informing strategy",$O2="Industry standardisation")</formula>
    </cfRule>
  </conditionalFormatting>
  <conditionalFormatting sqref="A63:A94">
    <cfRule type="expression" dxfId="0" priority="1">
      <formula>OR($M63="Deployment ready solutions",$M63="Research &amp; engagement informing strategy",$M63="Industry standardisation")</formula>
    </cfRule>
  </conditionalFormatting>
  <dataValidations count="2">
    <dataValidation type="whole" allowBlank="1" showInputMessage="1" showErrorMessage="1" error="Please enter a TRL number (whole number between 1 and 8)" sqref="A2:A35 A40:A57 B62 A63:A94" xr:uid="{CCDBA321-F153-48CB-8983-816CA3EDBA20}">
      <formula1>1</formula1>
      <formula2>8</formula2>
    </dataValidation>
    <dataValidation type="decimal" operator="greaterThan" allowBlank="1" showInputMessage="1" showErrorMessage="1" sqref="B2:B35 B40:B61 B63:B94" xr:uid="{51362989-5992-4210-BAF5-F8633393549D}">
      <formula1>-100000000</formula1>
    </dataValidation>
  </dataValidations>
  <pageMargins left="0.7" right="0.7" top="0.75" bottom="0.75" header="0.3" footer="0.3"/>
  <pageSetup paperSize="9" orientation="portrait" r:id="rId1"/>
  <headerFooter>
    <oddFooter>&amp;C&amp;1#&amp;"Calibri"&amp;12&amp;K008000Internal Use</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R76"/>
  <sheetViews>
    <sheetView showGridLines="0" zoomScale="70" zoomScaleNormal="70" workbookViewId="0">
      <pane ySplit="2" topLeftCell="A3" activePane="bottomLeft" state="frozen"/>
      <selection pane="bottomLeft" activeCell="E28" sqref="E28"/>
    </sheetView>
  </sheetViews>
  <sheetFormatPr defaultColWidth="8.7109375" defaultRowHeight="14.25" x14ac:dyDescent="0.2"/>
  <cols>
    <col min="1" max="8" width="36.28515625" style="13" customWidth="1"/>
    <col min="9" max="9" width="20.42578125" style="13" customWidth="1"/>
    <col min="10" max="10" width="25.42578125" style="107" bestFit="1" customWidth="1"/>
    <col min="11" max="11" width="29.7109375" style="107" bestFit="1" customWidth="1"/>
    <col min="12" max="12" width="35.5703125" style="107" bestFit="1" customWidth="1"/>
    <col min="13" max="14" width="42.42578125" style="107" bestFit="1" customWidth="1"/>
    <col min="15" max="15" width="44.42578125" style="107" bestFit="1" customWidth="1"/>
    <col min="16" max="16" width="30.7109375" style="107" bestFit="1" customWidth="1"/>
    <col min="17" max="17" width="27.28515625" style="107" bestFit="1" customWidth="1"/>
    <col min="18" max="18" width="11.7109375" style="107" bestFit="1" customWidth="1"/>
    <col min="19" max="19" width="12.28515625" style="13" bestFit="1" customWidth="1"/>
    <col min="20" max="20" width="15" style="13" bestFit="1" customWidth="1"/>
    <col min="21" max="21" width="8.7109375" style="13"/>
    <col min="22" max="23" width="12.28515625" style="13" bestFit="1" customWidth="1"/>
    <col min="24" max="24" width="11.28515625" style="13" bestFit="1" customWidth="1"/>
    <col min="25" max="16384" width="8.7109375" style="13"/>
  </cols>
  <sheetData>
    <row r="1" spans="1:18" s="20" customFormat="1" ht="34.15" customHeight="1" thickBot="1" x14ac:dyDescent="0.3">
      <c r="A1" s="19" t="s">
        <v>493</v>
      </c>
      <c r="B1" s="19"/>
      <c r="C1" s="19"/>
      <c r="D1" s="19"/>
      <c r="E1" s="19"/>
      <c r="F1" s="19"/>
      <c r="G1" s="19"/>
      <c r="H1" s="19"/>
      <c r="J1" s="106" t="s">
        <v>494</v>
      </c>
      <c r="K1" s="106"/>
      <c r="L1" s="106"/>
      <c r="M1" s="106"/>
      <c r="N1" s="106"/>
      <c r="O1" s="106"/>
      <c r="P1" s="106"/>
      <c r="Q1" s="106"/>
      <c r="R1" s="106"/>
    </row>
    <row r="2" spans="1:18" s="14" customFormat="1" ht="28.15" customHeight="1" thickBot="1" x14ac:dyDescent="0.3">
      <c r="A2" s="84" t="s">
        <v>198</v>
      </c>
      <c r="B2" s="84" t="s">
        <v>335</v>
      </c>
      <c r="C2" s="84" t="s">
        <v>336</v>
      </c>
      <c r="D2" s="84" t="s">
        <v>191</v>
      </c>
      <c r="E2" s="84" t="s">
        <v>194</v>
      </c>
      <c r="F2" s="84" t="s">
        <v>196</v>
      </c>
      <c r="G2" s="84" t="s">
        <v>201</v>
      </c>
      <c r="H2" s="84" t="s">
        <v>203</v>
      </c>
      <c r="J2" s="116" t="s">
        <v>495</v>
      </c>
      <c r="K2" s="116" t="s">
        <v>496</v>
      </c>
      <c r="L2" s="116" t="s">
        <v>497</v>
      </c>
      <c r="M2" s="116" t="s">
        <v>498</v>
      </c>
      <c r="N2" s="116" t="s">
        <v>499</v>
      </c>
      <c r="O2" s="116" t="s">
        <v>500</v>
      </c>
      <c r="P2" s="116" t="s">
        <v>501</v>
      </c>
      <c r="Q2" s="116" t="s">
        <v>502</v>
      </c>
      <c r="R2" s="117"/>
    </row>
    <row r="3" spans="1:18" ht="15" x14ac:dyDescent="0.25">
      <c r="A3" s="313" t="s">
        <v>503</v>
      </c>
      <c r="B3" s="313" t="s">
        <v>504</v>
      </c>
      <c r="C3" s="313" t="s">
        <v>505</v>
      </c>
      <c r="D3" s="313" t="s">
        <v>506</v>
      </c>
      <c r="E3" s="313" t="s">
        <v>507</v>
      </c>
      <c r="F3" s="313" t="s">
        <v>508</v>
      </c>
      <c r="G3" s="313" t="s">
        <v>509</v>
      </c>
      <c r="H3" s="313" t="s">
        <v>510</v>
      </c>
      <c r="I3" s="212"/>
      <c r="J3" s="116">
        <v>5</v>
      </c>
      <c r="K3" s="116">
        <v>16</v>
      </c>
      <c r="L3" s="116">
        <v>2</v>
      </c>
      <c r="M3" s="116">
        <v>10</v>
      </c>
      <c r="N3" s="116">
        <v>15</v>
      </c>
      <c r="O3" s="116">
        <v>16</v>
      </c>
      <c r="P3" s="116">
        <v>3</v>
      </c>
      <c r="Q3" s="116">
        <v>2</v>
      </c>
      <c r="R3" s="272"/>
    </row>
    <row r="4" spans="1:18" ht="15" x14ac:dyDescent="0.25">
      <c r="A4" s="313" t="s">
        <v>511</v>
      </c>
      <c r="B4" s="313" t="s">
        <v>512</v>
      </c>
      <c r="C4" s="313" t="s">
        <v>513</v>
      </c>
      <c r="D4" s="313" t="s">
        <v>514</v>
      </c>
      <c r="E4" s="313" t="s">
        <v>515</v>
      </c>
      <c r="F4" s="313" t="s">
        <v>516</v>
      </c>
      <c r="G4" s="313" t="s">
        <v>517</v>
      </c>
      <c r="H4" s="313" t="s">
        <v>518</v>
      </c>
      <c r="I4" s="212"/>
      <c r="J4" s="116"/>
      <c r="K4" s="116"/>
      <c r="L4" s="116"/>
      <c r="M4" s="116"/>
      <c r="N4" s="116"/>
      <c r="O4" s="116"/>
      <c r="P4" s="116"/>
      <c r="Q4" s="116"/>
      <c r="R4" s="272"/>
    </row>
    <row r="5" spans="1:18" ht="15.75" thickBot="1" x14ac:dyDescent="0.3">
      <c r="A5" s="313" t="s">
        <v>519</v>
      </c>
      <c r="B5" s="313" t="s">
        <v>520</v>
      </c>
      <c r="C5" s="212"/>
      <c r="D5" s="313" t="s">
        <v>521</v>
      </c>
      <c r="E5" s="313" t="s">
        <v>522</v>
      </c>
      <c r="F5" s="313" t="s">
        <v>523</v>
      </c>
      <c r="G5" s="313" t="s">
        <v>524</v>
      </c>
      <c r="H5" s="212"/>
      <c r="I5" s="212"/>
      <c r="J5" s="116"/>
      <c r="K5" s="116"/>
      <c r="L5" s="116"/>
      <c r="M5" s="116"/>
      <c r="N5" s="116"/>
      <c r="O5" s="116"/>
      <c r="P5" s="116"/>
      <c r="Q5" s="116"/>
      <c r="R5" s="272"/>
    </row>
    <row r="6" spans="1:18" ht="15.75" thickBot="1" x14ac:dyDescent="0.3">
      <c r="A6" s="313" t="s">
        <v>525</v>
      </c>
      <c r="B6" s="313" t="s">
        <v>526</v>
      </c>
      <c r="C6" s="212"/>
      <c r="D6" s="313" t="s">
        <v>527</v>
      </c>
      <c r="E6" s="313" t="s">
        <v>528</v>
      </c>
      <c r="F6" s="313" t="s">
        <v>529</v>
      </c>
      <c r="G6" s="212"/>
      <c r="H6" s="212"/>
      <c r="I6" s="212"/>
      <c r="J6" s="118" t="s">
        <v>198</v>
      </c>
      <c r="K6" s="118" t="s">
        <v>335</v>
      </c>
      <c r="L6" s="118" t="s">
        <v>336</v>
      </c>
      <c r="M6" s="118" t="s">
        <v>191</v>
      </c>
      <c r="N6" s="118" t="s">
        <v>194</v>
      </c>
      <c r="O6" s="118" t="s">
        <v>196</v>
      </c>
      <c r="P6" s="118" t="s">
        <v>201</v>
      </c>
      <c r="Q6" s="118" t="s">
        <v>203</v>
      </c>
      <c r="R6" s="272"/>
    </row>
    <row r="7" spans="1:18" ht="15" x14ac:dyDescent="0.25">
      <c r="A7" s="313" t="s">
        <v>530</v>
      </c>
      <c r="B7" s="313" t="s">
        <v>223</v>
      </c>
      <c r="C7" s="212"/>
      <c r="D7" s="313" t="s">
        <v>531</v>
      </c>
      <c r="E7" s="313" t="s">
        <v>532</v>
      </c>
      <c r="F7" s="313" t="s">
        <v>533</v>
      </c>
      <c r="G7" s="212"/>
      <c r="H7" s="212"/>
      <c r="I7" s="212"/>
      <c r="J7" s="116">
        <f>J3</f>
        <v>5</v>
      </c>
      <c r="K7" s="116">
        <f>K3</f>
        <v>16</v>
      </c>
      <c r="L7" s="116">
        <f>L3</f>
        <v>2</v>
      </c>
      <c r="M7" s="116">
        <f t="shared" ref="M7:Q7" si="0">M3</f>
        <v>10</v>
      </c>
      <c r="N7" s="116">
        <f t="shared" si="0"/>
        <v>15</v>
      </c>
      <c r="O7" s="116">
        <f t="shared" si="0"/>
        <v>16</v>
      </c>
      <c r="P7" s="116">
        <f t="shared" si="0"/>
        <v>3</v>
      </c>
      <c r="Q7" s="116">
        <f t="shared" si="0"/>
        <v>2</v>
      </c>
      <c r="R7" s="272">
        <f>SUM(J7:Q7)</f>
        <v>69</v>
      </c>
    </row>
    <row r="8" spans="1:18" ht="15" x14ac:dyDescent="0.25">
      <c r="A8" s="212"/>
      <c r="B8" s="313" t="s">
        <v>534</v>
      </c>
      <c r="C8" s="212"/>
      <c r="D8" s="313" t="s">
        <v>535</v>
      </c>
      <c r="E8" s="313" t="s">
        <v>536</v>
      </c>
      <c r="F8" s="313" t="s">
        <v>537</v>
      </c>
      <c r="G8" s="212"/>
      <c r="H8" s="212"/>
      <c r="I8" s="212"/>
      <c r="J8" s="116"/>
      <c r="K8" s="116"/>
      <c r="L8" s="116"/>
      <c r="M8" s="116"/>
      <c r="N8" s="116"/>
      <c r="O8" s="116"/>
      <c r="P8" s="116"/>
      <c r="Q8" s="272"/>
      <c r="R8" s="272"/>
    </row>
    <row r="9" spans="1:18" ht="15" x14ac:dyDescent="0.25">
      <c r="A9" s="212"/>
      <c r="B9" s="313" t="s">
        <v>538</v>
      </c>
      <c r="C9" s="212"/>
      <c r="D9" s="313" t="s">
        <v>539</v>
      </c>
      <c r="E9" s="313" t="s">
        <v>540</v>
      </c>
      <c r="F9" s="313" t="s">
        <v>541</v>
      </c>
      <c r="G9" s="212"/>
      <c r="H9" s="212"/>
      <c r="I9" s="212"/>
      <c r="J9" s="116"/>
      <c r="K9" s="116"/>
      <c r="L9" s="116"/>
      <c r="M9" s="116"/>
      <c r="N9" s="116"/>
      <c r="O9" s="116"/>
      <c r="P9" s="116"/>
      <c r="Q9" s="272"/>
      <c r="R9" s="272"/>
    </row>
    <row r="10" spans="1:18" ht="15" x14ac:dyDescent="0.25">
      <c r="A10" s="212"/>
      <c r="B10" s="313" t="s">
        <v>221</v>
      </c>
      <c r="C10" s="212"/>
      <c r="D10" s="313" t="s">
        <v>542</v>
      </c>
      <c r="E10" s="313" t="s">
        <v>543</v>
      </c>
      <c r="F10" s="313" t="s">
        <v>544</v>
      </c>
      <c r="G10" s="212"/>
      <c r="H10" s="212"/>
      <c r="I10" s="212"/>
      <c r="J10" s="116"/>
      <c r="K10" s="116"/>
      <c r="L10" s="116"/>
      <c r="M10" s="116"/>
      <c r="N10" s="116"/>
      <c r="O10" s="116"/>
      <c r="P10" s="116"/>
      <c r="Q10" s="272"/>
      <c r="R10" s="272"/>
    </row>
    <row r="11" spans="1:18" ht="15" x14ac:dyDescent="0.25">
      <c r="A11" s="212"/>
      <c r="B11" s="313" t="s">
        <v>227</v>
      </c>
      <c r="C11" s="212"/>
      <c r="D11" s="313" t="s">
        <v>545</v>
      </c>
      <c r="E11" s="313" t="s">
        <v>546</v>
      </c>
      <c r="F11" s="313" t="s">
        <v>547</v>
      </c>
      <c r="G11" s="212"/>
      <c r="H11" s="212"/>
      <c r="I11" s="212"/>
      <c r="J11" s="116"/>
      <c r="K11" s="116"/>
      <c r="L11" s="116"/>
      <c r="M11" s="116"/>
      <c r="N11" s="116"/>
      <c r="O11" s="116"/>
      <c r="P11" s="116"/>
      <c r="Q11" s="272"/>
      <c r="R11" s="272"/>
    </row>
    <row r="12" spans="1:18" ht="15" x14ac:dyDescent="0.25">
      <c r="A12" s="212"/>
      <c r="B12" s="313" t="s">
        <v>548</v>
      </c>
      <c r="C12" s="212"/>
      <c r="D12" s="313" t="s">
        <v>549</v>
      </c>
      <c r="E12" s="313" t="s">
        <v>550</v>
      </c>
      <c r="F12" s="313" t="s">
        <v>551</v>
      </c>
      <c r="G12" s="212"/>
      <c r="H12" s="212"/>
      <c r="I12" s="212"/>
      <c r="J12" s="116"/>
      <c r="K12" s="116"/>
      <c r="L12" s="116"/>
      <c r="M12" s="116"/>
      <c r="N12" s="116"/>
      <c r="O12" s="116"/>
      <c r="P12" s="272"/>
      <c r="Q12" s="272"/>
      <c r="R12" s="272"/>
    </row>
    <row r="13" spans="1:18" ht="15" x14ac:dyDescent="0.25">
      <c r="A13" s="212"/>
      <c r="B13" s="313" t="s">
        <v>228</v>
      </c>
      <c r="C13" s="212"/>
      <c r="D13" s="212"/>
      <c r="E13" s="313" t="s">
        <v>552</v>
      </c>
      <c r="F13" s="313" t="s">
        <v>553</v>
      </c>
      <c r="G13" s="212"/>
      <c r="H13" s="212"/>
      <c r="I13" s="212"/>
      <c r="J13" s="116"/>
      <c r="K13" s="116"/>
      <c r="L13" s="116"/>
      <c r="M13" s="116"/>
      <c r="N13" s="116"/>
      <c r="O13" s="116"/>
      <c r="P13" s="272"/>
      <c r="Q13" s="272"/>
      <c r="R13" s="272"/>
    </row>
    <row r="14" spans="1:18" ht="15" x14ac:dyDescent="0.25">
      <c r="A14" s="212"/>
      <c r="B14" s="313" t="s">
        <v>554</v>
      </c>
      <c r="C14" s="212"/>
      <c r="D14" s="212"/>
      <c r="E14" s="313" t="s">
        <v>555</v>
      </c>
      <c r="F14" s="313" t="s">
        <v>556</v>
      </c>
      <c r="G14" s="212"/>
      <c r="H14" s="212"/>
      <c r="I14" s="212"/>
      <c r="J14" s="116"/>
      <c r="K14" s="116"/>
      <c r="L14" s="116"/>
      <c r="M14" s="116"/>
      <c r="N14" s="116"/>
      <c r="O14" s="116"/>
      <c r="P14" s="272"/>
      <c r="Q14" s="272"/>
      <c r="R14" s="272"/>
    </row>
    <row r="15" spans="1:18" ht="15" x14ac:dyDescent="0.25">
      <c r="A15" s="212"/>
      <c r="B15" s="313" t="s">
        <v>557</v>
      </c>
      <c r="C15" s="212"/>
      <c r="D15" s="212"/>
      <c r="E15" s="313" t="s">
        <v>558</v>
      </c>
      <c r="F15" s="313" t="s">
        <v>553</v>
      </c>
      <c r="G15" s="212"/>
      <c r="H15" s="212"/>
      <c r="I15" s="212"/>
      <c r="J15" s="116"/>
      <c r="K15" s="116"/>
      <c r="L15" s="116"/>
      <c r="M15" s="116"/>
      <c r="N15" s="116"/>
      <c r="O15" s="116"/>
      <c r="P15" s="272"/>
      <c r="Q15" s="272"/>
      <c r="R15" s="272"/>
    </row>
    <row r="16" spans="1:18" ht="15" x14ac:dyDescent="0.25">
      <c r="A16" s="212"/>
      <c r="B16" s="313" t="s">
        <v>559</v>
      </c>
      <c r="C16" s="212"/>
      <c r="D16" s="212"/>
      <c r="E16" s="313" t="s">
        <v>560</v>
      </c>
      <c r="F16" s="313" t="s">
        <v>556</v>
      </c>
      <c r="G16" s="212"/>
      <c r="H16" s="212"/>
      <c r="I16" s="212"/>
      <c r="J16" s="116"/>
      <c r="K16" s="116"/>
      <c r="L16" s="116"/>
      <c r="M16" s="116"/>
      <c r="N16" s="116"/>
      <c r="O16" s="116"/>
      <c r="P16" s="272"/>
      <c r="Q16" s="272"/>
      <c r="R16" s="272"/>
    </row>
    <row r="17" spans="2:15" ht="15" x14ac:dyDescent="0.25">
      <c r="B17" s="313" t="s">
        <v>225</v>
      </c>
      <c r="C17" s="212"/>
      <c r="D17" s="212"/>
      <c r="E17" s="313" t="s">
        <v>561</v>
      </c>
      <c r="F17" s="313" t="s">
        <v>562</v>
      </c>
      <c r="G17" s="212"/>
      <c r="H17" s="212"/>
      <c r="I17" s="212"/>
      <c r="J17" s="121" t="s">
        <v>563</v>
      </c>
      <c r="K17" s="116"/>
      <c r="L17" s="116"/>
      <c r="M17" s="116"/>
      <c r="N17" s="116"/>
      <c r="O17" s="116"/>
    </row>
    <row r="18" spans="2:15" ht="15" x14ac:dyDescent="0.25">
      <c r="B18" s="313" t="s">
        <v>564</v>
      </c>
      <c r="C18" s="212"/>
      <c r="D18" s="212"/>
      <c r="E18" s="313" t="s">
        <v>565</v>
      </c>
      <c r="F18" s="212"/>
      <c r="G18" s="212"/>
      <c r="H18" s="212"/>
      <c r="I18" s="212"/>
      <c r="J18" s="116" t="s">
        <v>566</v>
      </c>
      <c r="K18" s="116"/>
      <c r="L18" s="116"/>
      <c r="M18" s="116"/>
      <c r="N18" s="116"/>
      <c r="O18" s="116"/>
    </row>
    <row r="19" spans="2:15" ht="15" x14ac:dyDescent="0.25">
      <c r="B19" s="212"/>
      <c r="C19" s="212"/>
      <c r="D19" s="212"/>
      <c r="E19" s="313" t="s">
        <v>542</v>
      </c>
      <c r="F19" s="212"/>
      <c r="G19" s="212"/>
      <c r="H19" s="212"/>
      <c r="I19" s="212"/>
      <c r="J19" s="116" t="s">
        <v>567</v>
      </c>
      <c r="K19" s="116"/>
      <c r="L19" s="116"/>
      <c r="M19" s="116"/>
      <c r="N19" s="116"/>
      <c r="O19" s="116"/>
    </row>
    <row r="20" spans="2:15" ht="15" x14ac:dyDescent="0.25">
      <c r="B20" s="212"/>
      <c r="C20" s="212"/>
      <c r="D20" s="212"/>
      <c r="E20" s="174" t="s">
        <v>568</v>
      </c>
      <c r="F20" s="212"/>
      <c r="G20" s="212"/>
      <c r="H20" s="212"/>
      <c r="I20" s="212"/>
      <c r="J20" s="116"/>
      <c r="K20" s="116"/>
      <c r="L20" s="116"/>
      <c r="M20" s="116"/>
      <c r="N20" s="116"/>
      <c r="O20" s="116"/>
    </row>
    <row r="21" spans="2:15" ht="15" x14ac:dyDescent="0.25">
      <c r="B21" s="212"/>
      <c r="C21" s="212"/>
      <c r="D21" s="212"/>
      <c r="E21" s="212"/>
      <c r="F21" s="212"/>
      <c r="G21" s="212"/>
      <c r="H21" s="212"/>
      <c r="I21" s="212"/>
      <c r="J21" s="116"/>
      <c r="K21" s="116"/>
      <c r="L21" s="116"/>
      <c r="M21" s="116"/>
      <c r="N21" s="116"/>
      <c r="O21" s="116"/>
    </row>
    <row r="22" spans="2:15" ht="15" x14ac:dyDescent="0.25">
      <c r="B22" s="212"/>
      <c r="C22" s="212"/>
      <c r="D22" s="212"/>
      <c r="E22" s="212"/>
      <c r="F22" s="212"/>
      <c r="G22" s="212"/>
      <c r="H22" s="212"/>
      <c r="I22" s="212"/>
      <c r="J22" s="116"/>
      <c r="K22" s="116"/>
      <c r="L22" s="116"/>
      <c r="M22" s="116"/>
      <c r="N22" s="116"/>
      <c r="O22" s="116"/>
    </row>
    <row r="23" spans="2:15" ht="15" x14ac:dyDescent="0.25">
      <c r="B23" s="212"/>
      <c r="C23" s="212"/>
      <c r="D23" s="212"/>
      <c r="E23" s="212"/>
      <c r="F23" s="212"/>
      <c r="G23" s="212"/>
      <c r="H23" s="212"/>
      <c r="I23" s="212"/>
      <c r="J23" s="116"/>
      <c r="K23" s="116"/>
      <c r="L23" s="116"/>
      <c r="M23" s="116"/>
      <c r="N23" s="116"/>
      <c r="O23" s="116"/>
    </row>
    <row r="24" spans="2:15" ht="15" x14ac:dyDescent="0.25">
      <c r="B24" s="212"/>
      <c r="C24" s="212"/>
      <c r="D24" s="212"/>
      <c r="E24" s="212"/>
      <c r="F24" s="212"/>
      <c r="G24" s="212"/>
      <c r="H24" s="212"/>
      <c r="I24" s="212"/>
      <c r="J24" s="116"/>
      <c r="K24" s="116"/>
      <c r="L24" s="116"/>
      <c r="M24" s="116"/>
      <c r="N24" s="116"/>
      <c r="O24" s="116"/>
    </row>
    <row r="25" spans="2:15" ht="15" x14ac:dyDescent="0.25">
      <c r="B25" s="212"/>
      <c r="C25" s="212"/>
      <c r="D25" s="212"/>
      <c r="E25" s="212"/>
      <c r="F25" s="212"/>
      <c r="G25" s="212"/>
      <c r="H25" s="212"/>
      <c r="I25" s="212"/>
      <c r="J25" s="116"/>
      <c r="K25" s="116"/>
      <c r="L25" s="116"/>
      <c r="M25" s="116"/>
      <c r="N25" s="116"/>
      <c r="O25" s="116"/>
    </row>
    <row r="26" spans="2:15" ht="15" x14ac:dyDescent="0.25">
      <c r="B26" s="212"/>
      <c r="C26" s="212"/>
      <c r="D26" s="212"/>
      <c r="E26" s="212"/>
      <c r="F26" s="212"/>
      <c r="G26" s="212"/>
      <c r="H26" s="212"/>
      <c r="I26" s="212"/>
      <c r="J26" s="116"/>
      <c r="K26" s="116"/>
      <c r="L26" s="116"/>
      <c r="M26" s="116"/>
      <c r="N26" s="116"/>
      <c r="O26" s="116"/>
    </row>
    <row r="27" spans="2:15" ht="15" x14ac:dyDescent="0.25">
      <c r="B27" s="212"/>
      <c r="C27" s="212"/>
      <c r="D27" s="212"/>
      <c r="E27" s="212"/>
      <c r="F27" s="212"/>
      <c r="G27" s="212"/>
      <c r="H27" s="212"/>
      <c r="I27" s="212"/>
      <c r="J27" s="116"/>
      <c r="K27" s="116"/>
      <c r="L27" s="116"/>
      <c r="M27" s="116"/>
      <c r="N27" s="116"/>
      <c r="O27" s="116"/>
    </row>
    <row r="28" spans="2:15" ht="15" x14ac:dyDescent="0.25">
      <c r="B28" s="212"/>
      <c r="C28" s="212"/>
      <c r="D28" s="212"/>
      <c r="E28" s="212"/>
      <c r="F28" s="212"/>
      <c r="G28" s="212"/>
      <c r="H28" s="212"/>
      <c r="I28" s="212"/>
      <c r="J28" s="116"/>
      <c r="K28" s="116"/>
      <c r="L28" s="116"/>
      <c r="M28" s="116"/>
      <c r="N28" s="116"/>
      <c r="O28" s="116"/>
    </row>
    <row r="29" spans="2:15" ht="15" x14ac:dyDescent="0.25">
      <c r="B29" s="212"/>
      <c r="C29" s="212"/>
      <c r="D29" s="212"/>
      <c r="E29" s="212"/>
      <c r="F29" s="212"/>
      <c r="G29" s="212"/>
      <c r="H29" s="212"/>
      <c r="I29" s="212"/>
      <c r="J29" s="116"/>
      <c r="K29" s="116"/>
      <c r="L29" s="116"/>
      <c r="M29" s="116"/>
      <c r="N29" s="116"/>
      <c r="O29" s="116"/>
    </row>
    <row r="30" spans="2:15" ht="15" x14ac:dyDescent="0.25">
      <c r="B30" s="212"/>
      <c r="C30" s="212"/>
      <c r="D30" s="212"/>
      <c r="E30" s="212"/>
      <c r="F30" s="212"/>
      <c r="G30" s="212"/>
      <c r="H30" s="212"/>
      <c r="I30" s="212"/>
      <c r="J30" s="116"/>
      <c r="K30" s="116"/>
      <c r="L30" s="116"/>
      <c r="M30" s="116"/>
      <c r="N30" s="116"/>
      <c r="O30" s="116"/>
    </row>
    <row r="31" spans="2:15" ht="15" x14ac:dyDescent="0.25">
      <c r="B31" s="212"/>
      <c r="C31" s="212"/>
      <c r="D31" s="212"/>
      <c r="E31" s="212"/>
      <c r="F31" s="212"/>
      <c r="G31" s="212"/>
      <c r="H31" s="212"/>
      <c r="I31" s="212"/>
      <c r="J31" s="116"/>
      <c r="K31" s="116"/>
      <c r="L31" s="116"/>
      <c r="M31" s="116"/>
      <c r="N31" s="116"/>
      <c r="O31" s="116"/>
    </row>
    <row r="32" spans="2:15" ht="15" x14ac:dyDescent="0.25">
      <c r="B32" s="212"/>
      <c r="C32" s="212"/>
      <c r="D32" s="212"/>
      <c r="E32" s="212"/>
      <c r="F32" s="212"/>
      <c r="G32" s="212"/>
      <c r="H32" s="212"/>
      <c r="I32" s="212"/>
      <c r="J32" s="116"/>
      <c r="K32" s="116"/>
      <c r="L32" s="116"/>
      <c r="M32" s="116"/>
      <c r="N32" s="116"/>
      <c r="O32" s="116"/>
    </row>
    <row r="33" spans="10:15" ht="15" x14ac:dyDescent="0.25">
      <c r="J33" s="116"/>
      <c r="K33" s="116"/>
      <c r="L33" s="116"/>
      <c r="M33" s="116"/>
      <c r="N33" s="116"/>
      <c r="O33" s="116"/>
    </row>
    <row r="34" spans="10:15" ht="15" x14ac:dyDescent="0.25">
      <c r="J34" s="116"/>
      <c r="K34" s="116"/>
      <c r="L34" s="116"/>
      <c r="M34" s="116"/>
      <c r="N34" s="116"/>
      <c r="O34" s="116"/>
    </row>
    <row r="35" spans="10:15" ht="15" x14ac:dyDescent="0.25">
      <c r="J35" s="116"/>
      <c r="K35" s="116"/>
      <c r="L35" s="116"/>
      <c r="M35" s="116"/>
      <c r="N35" s="116"/>
      <c r="O35" s="116"/>
    </row>
    <row r="36" spans="10:15" ht="15" x14ac:dyDescent="0.25">
      <c r="J36" s="116"/>
      <c r="K36" s="116"/>
      <c r="L36" s="116"/>
      <c r="M36" s="116"/>
      <c r="N36" s="116"/>
      <c r="O36" s="116"/>
    </row>
    <row r="37" spans="10:15" ht="15" x14ac:dyDescent="0.25">
      <c r="J37" s="116"/>
      <c r="K37" s="116"/>
      <c r="L37" s="116"/>
      <c r="M37" s="116"/>
      <c r="N37" s="116"/>
      <c r="O37" s="116"/>
    </row>
    <row r="38" spans="10:15" ht="15" x14ac:dyDescent="0.25">
      <c r="J38" s="116"/>
      <c r="K38" s="116"/>
      <c r="L38" s="116"/>
      <c r="M38" s="116"/>
      <c r="N38" s="116"/>
      <c r="O38" s="116"/>
    </row>
    <row r="39" spans="10:15" ht="15" x14ac:dyDescent="0.25">
      <c r="J39" s="116"/>
      <c r="K39" s="116"/>
      <c r="L39" s="116"/>
      <c r="M39" s="116"/>
      <c r="N39" s="116"/>
      <c r="O39" s="116"/>
    </row>
    <row r="40" spans="10:15" ht="15" x14ac:dyDescent="0.25">
      <c r="J40" s="116"/>
      <c r="K40" s="116"/>
      <c r="L40" s="116"/>
      <c r="M40" s="116"/>
      <c r="N40" s="116"/>
      <c r="O40" s="116"/>
    </row>
    <row r="41" spans="10:15" ht="15" x14ac:dyDescent="0.25">
      <c r="J41" s="116"/>
      <c r="K41" s="116"/>
      <c r="L41" s="116"/>
      <c r="M41" s="116"/>
      <c r="N41" s="116"/>
      <c r="O41" s="116"/>
    </row>
    <row r="42" spans="10:15" ht="15" x14ac:dyDescent="0.25">
      <c r="J42" s="116"/>
      <c r="K42" s="116"/>
      <c r="L42" s="116"/>
      <c r="M42" s="116"/>
      <c r="N42" s="116"/>
      <c r="O42" s="116"/>
    </row>
    <row r="43" spans="10:15" ht="15" x14ac:dyDescent="0.25">
      <c r="J43" s="116"/>
      <c r="K43" s="116"/>
      <c r="L43" s="116"/>
      <c r="M43" s="116"/>
      <c r="N43" s="116"/>
      <c r="O43" s="116"/>
    </row>
    <row r="44" spans="10:15" ht="15" x14ac:dyDescent="0.25">
      <c r="J44" s="116"/>
      <c r="K44" s="116"/>
      <c r="L44" s="116"/>
      <c r="M44" s="116"/>
      <c r="N44" s="116"/>
      <c r="O44" s="116"/>
    </row>
    <row r="45" spans="10:15" ht="15" x14ac:dyDescent="0.25">
      <c r="J45" s="116"/>
      <c r="K45" s="116"/>
      <c r="L45" s="116"/>
      <c r="M45" s="116"/>
      <c r="N45" s="116"/>
      <c r="O45" s="116"/>
    </row>
    <row r="46" spans="10:15" ht="15" x14ac:dyDescent="0.25">
      <c r="J46" s="116"/>
      <c r="K46" s="116"/>
      <c r="L46" s="116"/>
      <c r="M46" s="116"/>
      <c r="N46" s="116"/>
      <c r="O46" s="116"/>
    </row>
    <row r="47" spans="10:15" ht="15" x14ac:dyDescent="0.25">
      <c r="J47" s="116"/>
      <c r="K47" s="116"/>
      <c r="L47" s="116"/>
      <c r="M47" s="116"/>
      <c r="N47" s="116"/>
      <c r="O47" s="116"/>
    </row>
    <row r="48" spans="10:15" ht="15" x14ac:dyDescent="0.25">
      <c r="J48" s="116"/>
      <c r="K48" s="116"/>
      <c r="L48" s="116"/>
      <c r="M48" s="116"/>
      <c r="N48" s="116"/>
      <c r="O48" s="116"/>
    </row>
    <row r="49" spans="10:15" ht="15" x14ac:dyDescent="0.25">
      <c r="J49" s="116"/>
      <c r="K49" s="116"/>
      <c r="L49" s="116"/>
      <c r="M49" s="116"/>
      <c r="N49" s="116"/>
      <c r="O49" s="116"/>
    </row>
    <row r="50" spans="10:15" ht="15" x14ac:dyDescent="0.25">
      <c r="J50" s="116"/>
      <c r="K50" s="116"/>
      <c r="L50" s="116"/>
      <c r="M50" s="116"/>
      <c r="N50" s="116"/>
      <c r="O50" s="116"/>
    </row>
    <row r="51" spans="10:15" ht="15" x14ac:dyDescent="0.25">
      <c r="J51" s="116"/>
      <c r="K51" s="116"/>
      <c r="L51" s="116"/>
      <c r="M51" s="116"/>
      <c r="N51" s="116"/>
      <c r="O51" s="116"/>
    </row>
    <row r="52" spans="10:15" ht="15" x14ac:dyDescent="0.25">
      <c r="J52" s="116"/>
      <c r="K52" s="116"/>
      <c r="L52" s="116"/>
      <c r="M52" s="116"/>
      <c r="N52" s="116"/>
      <c r="O52" s="272"/>
    </row>
    <row r="53" spans="10:15" ht="15" x14ac:dyDescent="0.25">
      <c r="J53" s="116"/>
      <c r="K53" s="116"/>
      <c r="L53" s="116"/>
      <c r="M53" s="116"/>
      <c r="N53" s="116"/>
      <c r="O53" s="272"/>
    </row>
    <row r="54" spans="10:15" ht="15" x14ac:dyDescent="0.25">
      <c r="J54" s="116"/>
      <c r="K54" s="116"/>
      <c r="L54" s="116"/>
      <c r="M54" s="116"/>
      <c r="N54" s="116"/>
      <c r="O54" s="272"/>
    </row>
    <row r="55" spans="10:15" ht="15" x14ac:dyDescent="0.25">
      <c r="J55" s="116"/>
      <c r="K55" s="116"/>
      <c r="L55" s="116"/>
      <c r="M55" s="116"/>
      <c r="N55" s="116"/>
      <c r="O55" s="272"/>
    </row>
    <row r="56" spans="10:15" ht="15" x14ac:dyDescent="0.25">
      <c r="J56" s="116"/>
      <c r="K56" s="116"/>
      <c r="L56" s="116"/>
      <c r="M56" s="116"/>
      <c r="N56" s="116"/>
      <c r="O56" s="272"/>
    </row>
    <row r="57" spans="10:15" ht="15" x14ac:dyDescent="0.25">
      <c r="J57" s="116"/>
      <c r="K57" s="116"/>
      <c r="L57" s="116"/>
      <c r="M57" s="116"/>
      <c r="N57" s="116"/>
      <c r="O57" s="272"/>
    </row>
    <row r="58" spans="10:15" ht="15" x14ac:dyDescent="0.25">
      <c r="J58" s="116"/>
      <c r="K58" s="116"/>
      <c r="L58" s="116"/>
      <c r="M58" s="116"/>
      <c r="N58" s="116"/>
      <c r="O58" s="272"/>
    </row>
    <row r="59" spans="10:15" ht="15" x14ac:dyDescent="0.25">
      <c r="J59" s="116"/>
      <c r="K59" s="116"/>
      <c r="L59" s="116"/>
      <c r="M59" s="116"/>
      <c r="N59" s="116"/>
      <c r="O59" s="272"/>
    </row>
    <row r="60" spans="10:15" ht="15" x14ac:dyDescent="0.25">
      <c r="J60" s="116"/>
      <c r="K60" s="116"/>
      <c r="L60" s="116"/>
      <c r="M60" s="116"/>
      <c r="N60" s="116"/>
      <c r="O60" s="272"/>
    </row>
    <row r="61" spans="10:15" ht="15" x14ac:dyDescent="0.25">
      <c r="J61" s="116"/>
      <c r="K61" s="116"/>
      <c r="L61" s="116"/>
      <c r="M61" s="116"/>
      <c r="N61" s="116"/>
      <c r="O61" s="272"/>
    </row>
    <row r="62" spans="10:15" ht="15" x14ac:dyDescent="0.25">
      <c r="J62" s="116"/>
      <c r="K62" s="116"/>
      <c r="L62" s="116"/>
      <c r="M62" s="116"/>
      <c r="N62" s="116"/>
      <c r="O62" s="272"/>
    </row>
    <row r="63" spans="10:15" ht="15" x14ac:dyDescent="0.25">
      <c r="J63" s="116"/>
      <c r="K63" s="116"/>
      <c r="L63" s="116"/>
      <c r="M63" s="116"/>
      <c r="N63" s="116"/>
      <c r="O63" s="272"/>
    </row>
    <row r="64" spans="10:15" ht="15" x14ac:dyDescent="0.25">
      <c r="J64" s="116"/>
      <c r="K64" s="116"/>
      <c r="L64" s="116"/>
      <c r="M64" s="116"/>
      <c r="N64" s="116"/>
      <c r="O64" s="272"/>
    </row>
    <row r="65" spans="10:14" ht="15" x14ac:dyDescent="0.25">
      <c r="J65" s="116"/>
      <c r="K65" s="116"/>
      <c r="L65" s="116"/>
      <c r="M65" s="116"/>
      <c r="N65" s="116"/>
    </row>
    <row r="66" spans="10:14" ht="15" x14ac:dyDescent="0.25">
      <c r="J66" s="116"/>
      <c r="K66" s="116"/>
      <c r="L66" s="116"/>
      <c r="M66" s="116"/>
      <c r="N66" s="272"/>
    </row>
    <row r="67" spans="10:14" ht="15" x14ac:dyDescent="0.25">
      <c r="J67" s="116"/>
      <c r="K67" s="116"/>
      <c r="L67" s="116"/>
      <c r="M67" s="116"/>
      <c r="N67" s="272"/>
    </row>
    <row r="68" spans="10:14" ht="15" x14ac:dyDescent="0.25">
      <c r="J68" s="116"/>
      <c r="K68" s="116"/>
      <c r="L68" s="116"/>
      <c r="M68" s="116"/>
      <c r="N68" s="272"/>
    </row>
    <row r="69" spans="10:14" ht="15" x14ac:dyDescent="0.25">
      <c r="J69" s="116"/>
      <c r="K69" s="116"/>
      <c r="L69" s="116"/>
      <c r="M69" s="116"/>
      <c r="N69" s="272"/>
    </row>
    <row r="70" spans="10:14" ht="15" x14ac:dyDescent="0.25">
      <c r="J70" s="116"/>
      <c r="K70" s="116"/>
      <c r="L70" s="116"/>
      <c r="M70" s="116"/>
      <c r="N70" s="272"/>
    </row>
    <row r="71" spans="10:14" ht="15" x14ac:dyDescent="0.25">
      <c r="J71" s="116"/>
      <c r="K71" s="116"/>
      <c r="L71" s="116"/>
      <c r="M71" s="116"/>
      <c r="N71" s="272"/>
    </row>
    <row r="72" spans="10:14" ht="15" x14ac:dyDescent="0.25">
      <c r="J72" s="116"/>
      <c r="K72" s="116"/>
      <c r="L72" s="116"/>
      <c r="M72" s="116"/>
      <c r="N72" s="272"/>
    </row>
    <row r="73" spans="10:14" ht="15" x14ac:dyDescent="0.25">
      <c r="J73" s="116"/>
      <c r="K73" s="116"/>
      <c r="L73" s="116"/>
      <c r="M73" s="116"/>
      <c r="N73" s="272"/>
    </row>
    <row r="74" spans="10:14" ht="15" x14ac:dyDescent="0.25">
      <c r="J74" s="116"/>
      <c r="K74" s="116"/>
      <c r="L74" s="116"/>
      <c r="M74" s="116"/>
      <c r="N74" s="272"/>
    </row>
    <row r="75" spans="10:14" ht="15" x14ac:dyDescent="0.25">
      <c r="J75" s="116"/>
      <c r="K75" s="116"/>
      <c r="L75" s="116"/>
      <c r="M75" s="116"/>
      <c r="N75" s="272"/>
    </row>
    <row r="76" spans="10:14" ht="15" x14ac:dyDescent="0.25">
      <c r="J76" s="116"/>
      <c r="K76" s="116"/>
      <c r="L76" s="116"/>
      <c r="M76" s="116"/>
      <c r="N76" s="272"/>
    </row>
  </sheetData>
  <dataValidations count="1">
    <dataValidation allowBlank="1" showInputMessage="1" showErrorMessage="1" promptTitle="Definition:" prompt="Makes no contractual to the Network Licensee or other Project Participant but who intends to endorse and provide support to the Project" sqref="A1:H1" xr:uid="{00000000-0002-0000-0900-000000000000}"/>
  </dataValidations>
  <pageMargins left="0.7" right="0.7" top="0.75" bottom="0.75" header="0.3" footer="0.3"/>
  <pageSetup paperSize="9" orientation="portrait" r:id="rId2"/>
  <headerFooter>
    <oddFooter>&amp;C&amp;1#&amp;"Calibri"&amp;12&amp;K008000Internal Use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75BB9-E2E4-4FF7-85CF-1229E18310BF}">
  <dimension ref="A1:V31"/>
  <sheetViews>
    <sheetView zoomScale="90" zoomScaleNormal="90" workbookViewId="0">
      <selection activeCell="C10" sqref="C10"/>
    </sheetView>
  </sheetViews>
  <sheetFormatPr defaultRowHeight="15" x14ac:dyDescent="0.25"/>
  <cols>
    <col min="1" max="1" width="13.42578125" customWidth="1"/>
    <col min="2" max="2" width="11.5703125" customWidth="1"/>
    <col min="3" max="3" width="11.7109375" customWidth="1"/>
    <col min="4" max="4" width="13.28515625" customWidth="1"/>
    <col min="5" max="5" width="11.42578125" customWidth="1"/>
    <col min="6" max="6" width="11.5703125" customWidth="1"/>
    <col min="7" max="7" width="14" customWidth="1"/>
    <col min="8" max="8" width="20.28515625" customWidth="1"/>
    <col min="9" max="9" width="18.7109375" customWidth="1"/>
    <col min="10" max="10" width="10.7109375" customWidth="1"/>
    <col min="11" max="11" width="11.28515625" customWidth="1"/>
    <col min="12" max="12" width="12" customWidth="1"/>
    <col min="13" max="13" width="10.42578125" customWidth="1"/>
    <col min="14" max="14" width="10.7109375" customWidth="1"/>
    <col min="15" max="15" width="13.7109375" customWidth="1"/>
    <col min="16" max="16" width="12.5703125" customWidth="1"/>
    <col min="18" max="18" width="9.7109375" customWidth="1"/>
    <col min="19" max="20" width="11.28515625" customWidth="1"/>
    <col min="21" max="21" width="12.7109375" customWidth="1"/>
  </cols>
  <sheetData>
    <row r="1" spans="1:16" x14ac:dyDescent="0.25">
      <c r="A1" t="s">
        <v>569</v>
      </c>
    </row>
    <row r="2" spans="1:16" x14ac:dyDescent="0.25">
      <c r="A2" t="s">
        <v>570</v>
      </c>
    </row>
    <row r="3" spans="1:16" x14ac:dyDescent="0.25">
      <c r="A3" t="s">
        <v>571</v>
      </c>
    </row>
    <row r="4" spans="1:16" x14ac:dyDescent="0.25">
      <c r="A4" t="s">
        <v>572</v>
      </c>
    </row>
    <row r="6" spans="1:16" ht="30" x14ac:dyDescent="0.25">
      <c r="A6" s="206" t="s">
        <v>573</v>
      </c>
      <c r="B6" s="207" t="s">
        <v>574</v>
      </c>
      <c r="H6" s="201" t="s">
        <v>575</v>
      </c>
      <c r="I6" s="201" t="s">
        <v>576</v>
      </c>
    </row>
    <row r="8" spans="1:16" s="7" customFormat="1" ht="45" x14ac:dyDescent="0.25">
      <c r="A8" s="204" t="s">
        <v>577</v>
      </c>
      <c r="B8" s="205" t="s">
        <v>578</v>
      </c>
      <c r="C8" s="205" t="s">
        <v>579</v>
      </c>
      <c r="D8" s="205" t="s">
        <v>580</v>
      </c>
      <c r="E8" s="205" t="s">
        <v>581</v>
      </c>
      <c r="F8" s="205" t="s">
        <v>582</v>
      </c>
      <c r="G8" s="205" t="s">
        <v>583</v>
      </c>
      <c r="H8" s="205" t="s">
        <v>584</v>
      </c>
      <c r="I8" s="205" t="s">
        <v>585</v>
      </c>
      <c r="L8" s="203" t="s">
        <v>586</v>
      </c>
      <c r="M8" s="203" t="s">
        <v>587</v>
      </c>
      <c r="N8" s="203" t="s">
        <v>588</v>
      </c>
      <c r="O8" s="203" t="s">
        <v>589</v>
      </c>
      <c r="P8" s="203" t="s">
        <v>590</v>
      </c>
    </row>
    <row r="9" spans="1:16" x14ac:dyDescent="0.25">
      <c r="A9" s="183" t="s">
        <v>223</v>
      </c>
      <c r="B9" s="206"/>
      <c r="C9" s="206"/>
      <c r="D9" s="206"/>
      <c r="E9" s="206"/>
      <c r="F9" s="206"/>
      <c r="G9" s="206"/>
      <c r="H9" s="206"/>
      <c r="I9" s="206"/>
      <c r="L9" s="206"/>
      <c r="M9" s="206"/>
      <c r="N9" s="206"/>
      <c r="O9" s="206"/>
      <c r="P9" s="206"/>
    </row>
    <row r="10" spans="1:16" x14ac:dyDescent="0.25">
      <c r="A10" s="183" t="s">
        <v>226</v>
      </c>
      <c r="B10" s="206"/>
      <c r="C10" s="206"/>
      <c r="D10" s="206"/>
      <c r="E10" s="206"/>
      <c r="F10" s="206"/>
      <c r="G10" s="206"/>
      <c r="H10" s="206"/>
      <c r="I10" s="206"/>
      <c r="L10" s="206"/>
      <c r="M10" s="206"/>
      <c r="N10" s="206"/>
      <c r="O10" s="206"/>
      <c r="P10" s="206"/>
    </row>
    <row r="11" spans="1:16" x14ac:dyDescent="0.25">
      <c r="A11" s="183" t="s">
        <v>225</v>
      </c>
      <c r="B11" s="206"/>
      <c r="C11" s="206"/>
      <c r="D11" s="206"/>
      <c r="E11" s="206"/>
      <c r="F11" s="206"/>
      <c r="G11" s="206"/>
      <c r="H11" s="206"/>
      <c r="I11" s="206"/>
      <c r="L11" s="206"/>
      <c r="M11" s="206"/>
      <c r="N11" s="206"/>
      <c r="O11" s="206"/>
      <c r="P11" s="206"/>
    </row>
    <row r="12" spans="1:16" x14ac:dyDescent="0.25">
      <c r="A12" s="183" t="s">
        <v>222</v>
      </c>
      <c r="B12" s="206"/>
      <c r="C12" s="206"/>
      <c r="D12" s="206"/>
      <c r="E12" s="206"/>
      <c r="F12" s="206"/>
      <c r="G12" s="206"/>
      <c r="H12" s="206"/>
      <c r="I12" s="206"/>
      <c r="L12" s="206"/>
      <c r="M12" s="206"/>
      <c r="N12" s="206"/>
      <c r="O12" s="206"/>
      <c r="P12" s="206"/>
    </row>
    <row r="13" spans="1:16" x14ac:dyDescent="0.25">
      <c r="A13" s="183" t="s">
        <v>591</v>
      </c>
      <c r="B13" s="206"/>
      <c r="C13" s="206"/>
      <c r="D13" s="206"/>
      <c r="E13" s="206"/>
      <c r="F13" s="206"/>
      <c r="G13" s="206"/>
      <c r="H13" s="206"/>
      <c r="I13" s="206"/>
      <c r="L13" s="206"/>
      <c r="M13" s="206"/>
      <c r="N13" s="206"/>
      <c r="O13" s="206"/>
      <c r="P13" s="206"/>
    </row>
    <row r="14" spans="1:16" x14ac:dyDescent="0.25">
      <c r="A14" s="183" t="s">
        <v>221</v>
      </c>
      <c r="B14" s="206"/>
      <c r="C14" s="206"/>
      <c r="D14" s="206"/>
      <c r="E14" s="206"/>
      <c r="F14" s="206"/>
      <c r="G14" s="206"/>
      <c r="H14" s="206"/>
      <c r="I14" s="206"/>
      <c r="L14" s="206"/>
      <c r="M14" s="206"/>
      <c r="N14" s="206"/>
      <c r="O14" s="206"/>
      <c r="P14" s="206"/>
    </row>
    <row r="15" spans="1:16" x14ac:dyDescent="0.25">
      <c r="A15" s="183" t="s">
        <v>592</v>
      </c>
      <c r="B15" s="206"/>
      <c r="C15" s="206"/>
      <c r="D15" s="206"/>
      <c r="E15" s="206"/>
      <c r="F15" s="206"/>
      <c r="G15" s="206"/>
      <c r="H15" s="206"/>
      <c r="I15" s="206"/>
      <c r="L15" s="206"/>
      <c r="M15" s="206"/>
      <c r="N15" s="206"/>
      <c r="O15" s="206"/>
      <c r="P15" s="206"/>
    </row>
    <row r="16" spans="1:16" x14ac:dyDescent="0.25">
      <c r="A16" s="183" t="s">
        <v>593</v>
      </c>
      <c r="B16" s="206"/>
      <c r="C16" s="206"/>
      <c r="D16" s="206"/>
      <c r="E16" s="206"/>
      <c r="F16" s="206"/>
      <c r="G16" s="206"/>
      <c r="H16" s="206"/>
      <c r="I16" s="206"/>
      <c r="L16" s="206"/>
      <c r="M16" s="206"/>
      <c r="N16" s="206"/>
      <c r="O16" s="206"/>
      <c r="P16" s="206"/>
    </row>
    <row r="17" spans="1:22" x14ac:dyDescent="0.25">
      <c r="A17" s="183" t="s">
        <v>594</v>
      </c>
      <c r="B17" s="206"/>
      <c r="C17" s="206"/>
      <c r="D17" s="206"/>
      <c r="E17" s="206"/>
      <c r="F17" s="206"/>
      <c r="G17" s="206"/>
      <c r="H17" s="206"/>
      <c r="I17" s="206"/>
      <c r="L17" s="206"/>
      <c r="M17" s="206"/>
      <c r="N17" s="206"/>
      <c r="O17" s="206"/>
      <c r="P17" s="206"/>
      <c r="R17" t="s">
        <v>595</v>
      </c>
    </row>
    <row r="18" spans="1:22" ht="34.15" customHeight="1" x14ac:dyDescent="0.25">
      <c r="L18" s="7" t="s">
        <v>596</v>
      </c>
      <c r="O18" s="7" t="s">
        <v>596</v>
      </c>
      <c r="R18" s="7" t="s">
        <v>596</v>
      </c>
      <c r="S18" s="7" t="s">
        <v>596</v>
      </c>
      <c r="T18" s="7" t="s">
        <v>596</v>
      </c>
      <c r="U18" s="7" t="s">
        <v>596</v>
      </c>
      <c r="V18" s="7" t="s">
        <v>596</v>
      </c>
    </row>
    <row r="20" spans="1:22" s="202" customFormat="1" ht="75" x14ac:dyDescent="0.25">
      <c r="A20" s="208" t="s">
        <v>597</v>
      </c>
      <c r="B20" s="209" t="s">
        <v>598</v>
      </c>
      <c r="C20" s="209" t="s">
        <v>579</v>
      </c>
      <c r="D20" s="209" t="s">
        <v>599</v>
      </c>
      <c r="E20" s="209" t="s">
        <v>600</v>
      </c>
      <c r="F20" s="209" t="s">
        <v>601</v>
      </c>
      <c r="G20" s="209" t="s">
        <v>602</v>
      </c>
      <c r="H20" s="209" t="s">
        <v>603</v>
      </c>
      <c r="I20" s="209" t="s">
        <v>604</v>
      </c>
      <c r="J20" s="209" t="s">
        <v>605</v>
      </c>
      <c r="K20" s="209" t="s">
        <v>606</v>
      </c>
      <c r="L20" s="209" t="s">
        <v>607</v>
      </c>
      <c r="M20" s="209" t="s">
        <v>608</v>
      </c>
      <c r="N20" s="209" t="s">
        <v>609</v>
      </c>
      <c r="O20" s="209" t="s">
        <v>610</v>
      </c>
      <c r="P20" s="209" t="s">
        <v>611</v>
      </c>
      <c r="Q20" s="209" t="s">
        <v>612</v>
      </c>
      <c r="R20" s="209" t="s">
        <v>613</v>
      </c>
      <c r="S20" s="209" t="s">
        <v>614</v>
      </c>
      <c r="T20" s="209" t="s">
        <v>615</v>
      </c>
      <c r="U20" s="209" t="s">
        <v>616</v>
      </c>
      <c r="V20" s="209" t="s">
        <v>617</v>
      </c>
    </row>
    <row r="21" spans="1:22" x14ac:dyDescent="0.25">
      <c r="A21" s="183" t="s">
        <v>223</v>
      </c>
      <c r="B21" s="206"/>
      <c r="C21" s="206"/>
      <c r="D21" s="206"/>
      <c r="E21" s="206"/>
      <c r="F21" s="206"/>
      <c r="G21" s="206"/>
      <c r="H21" s="206"/>
      <c r="I21" s="206"/>
      <c r="J21" s="206"/>
      <c r="K21" s="206"/>
      <c r="L21" s="206"/>
      <c r="M21" s="206"/>
      <c r="N21" s="206"/>
      <c r="O21" s="206"/>
      <c r="P21" s="206"/>
      <c r="Q21" s="206"/>
      <c r="R21" s="206"/>
      <c r="S21" s="206"/>
      <c r="T21" s="206"/>
      <c r="U21" s="206"/>
      <c r="V21" s="206"/>
    </row>
    <row r="22" spans="1:22" x14ac:dyDescent="0.25">
      <c r="A22" s="183" t="s">
        <v>226</v>
      </c>
      <c r="B22" s="206"/>
      <c r="C22" s="206"/>
      <c r="D22" s="206"/>
      <c r="E22" s="206"/>
      <c r="F22" s="206"/>
      <c r="G22" s="206"/>
      <c r="H22" s="206"/>
      <c r="I22" s="206"/>
      <c r="J22" s="206"/>
      <c r="K22" s="206"/>
      <c r="L22" s="206"/>
      <c r="M22" s="206"/>
      <c r="N22" s="206"/>
      <c r="O22" s="206"/>
      <c r="P22" s="206"/>
      <c r="Q22" s="206"/>
      <c r="R22" s="206"/>
      <c r="S22" s="207"/>
      <c r="T22" s="206"/>
      <c r="U22" s="206"/>
      <c r="V22" s="206"/>
    </row>
    <row r="23" spans="1:22" x14ac:dyDescent="0.25">
      <c r="A23" s="183" t="s">
        <v>225</v>
      </c>
      <c r="B23" s="206"/>
      <c r="C23" s="206"/>
      <c r="D23" s="206"/>
      <c r="E23" s="206"/>
      <c r="F23" s="206"/>
      <c r="G23" s="206"/>
      <c r="H23" s="206"/>
      <c r="I23" s="206"/>
      <c r="J23" s="206"/>
      <c r="K23" s="206"/>
      <c r="L23" s="206"/>
      <c r="M23" s="206"/>
      <c r="N23" s="206"/>
      <c r="O23" s="206"/>
      <c r="P23" s="206"/>
      <c r="Q23" s="206"/>
      <c r="R23" s="207"/>
      <c r="S23" s="207"/>
      <c r="T23" s="206"/>
      <c r="U23" s="206"/>
      <c r="V23" s="206"/>
    </row>
    <row r="24" spans="1:22" x14ac:dyDescent="0.25">
      <c r="A24" s="183" t="s">
        <v>222</v>
      </c>
      <c r="B24" s="206"/>
      <c r="C24" s="206"/>
      <c r="D24" s="206"/>
      <c r="E24" s="206"/>
      <c r="F24" s="206"/>
      <c r="G24" s="206"/>
      <c r="H24" s="206"/>
      <c r="I24" s="206"/>
      <c r="J24" s="206"/>
      <c r="K24" s="206"/>
      <c r="L24" s="206"/>
      <c r="M24" s="206"/>
      <c r="N24" s="206"/>
      <c r="O24" s="206"/>
      <c r="P24" s="206"/>
      <c r="Q24" s="206"/>
      <c r="R24" s="207"/>
      <c r="S24" s="207"/>
      <c r="T24" s="206"/>
      <c r="U24" s="206"/>
      <c r="V24" s="206"/>
    </row>
    <row r="25" spans="1:22" x14ac:dyDescent="0.25">
      <c r="A25" s="183" t="s">
        <v>591</v>
      </c>
      <c r="B25" s="206"/>
      <c r="C25" s="206"/>
      <c r="D25" s="206"/>
      <c r="E25" s="206"/>
      <c r="F25" s="206"/>
      <c r="G25" s="206"/>
      <c r="H25" s="206"/>
      <c r="I25" s="206"/>
      <c r="J25" s="206"/>
      <c r="K25" s="206"/>
      <c r="L25" s="206"/>
      <c r="M25" s="206"/>
      <c r="N25" s="206"/>
      <c r="O25" s="206"/>
      <c r="P25" s="206"/>
      <c r="Q25" s="206"/>
      <c r="R25" s="206"/>
      <c r="S25" s="207"/>
      <c r="T25" s="206"/>
      <c r="U25" s="206"/>
      <c r="V25" s="206"/>
    </row>
    <row r="26" spans="1:22" x14ac:dyDescent="0.25">
      <c r="A26" s="183" t="s">
        <v>221</v>
      </c>
      <c r="B26" s="206"/>
      <c r="C26" s="206"/>
      <c r="D26" s="206"/>
      <c r="E26" s="206"/>
      <c r="F26" s="206"/>
      <c r="G26" s="206"/>
      <c r="H26" s="206"/>
      <c r="I26" s="206"/>
      <c r="J26" s="206"/>
      <c r="K26" s="206"/>
      <c r="L26" s="206"/>
      <c r="M26" s="206"/>
      <c r="N26" s="206"/>
      <c r="O26" s="206"/>
      <c r="P26" s="206"/>
      <c r="Q26" s="206"/>
      <c r="R26" s="207"/>
      <c r="S26" s="207"/>
      <c r="T26" s="206"/>
      <c r="U26" s="206"/>
      <c r="V26" s="206"/>
    </row>
    <row r="27" spans="1:22" x14ac:dyDescent="0.25">
      <c r="A27" s="183" t="s">
        <v>592</v>
      </c>
      <c r="B27" s="206"/>
      <c r="C27" s="206"/>
      <c r="D27" s="206"/>
      <c r="E27" s="206"/>
      <c r="F27" s="206"/>
      <c r="G27" s="206"/>
      <c r="H27" s="206"/>
      <c r="I27" s="206"/>
      <c r="J27" s="206"/>
      <c r="K27" s="206"/>
      <c r="L27" s="206"/>
      <c r="M27" s="206"/>
      <c r="N27" s="206"/>
      <c r="O27" s="206"/>
      <c r="P27" s="206"/>
      <c r="Q27" s="206"/>
      <c r="R27" s="206"/>
      <c r="S27" s="207"/>
      <c r="T27" s="206"/>
      <c r="U27" s="206"/>
      <c r="V27" s="206"/>
    </row>
    <row r="28" spans="1:22" x14ac:dyDescent="0.25">
      <c r="A28" s="183" t="s">
        <v>593</v>
      </c>
      <c r="B28" s="206"/>
      <c r="C28" s="206"/>
      <c r="D28" s="206"/>
      <c r="E28" s="206"/>
      <c r="F28" s="206"/>
      <c r="G28" s="206"/>
      <c r="H28" s="206"/>
      <c r="I28" s="206"/>
      <c r="J28" s="206"/>
      <c r="K28" s="206"/>
      <c r="L28" s="206"/>
      <c r="M28" s="206"/>
      <c r="N28" s="206"/>
      <c r="O28" s="206"/>
      <c r="P28" s="206"/>
      <c r="Q28" s="206"/>
      <c r="R28" s="206"/>
      <c r="S28" s="207"/>
      <c r="T28" s="206" t="s">
        <v>618</v>
      </c>
      <c r="U28" s="206" t="s">
        <v>618</v>
      </c>
      <c r="V28" s="206" t="s">
        <v>618</v>
      </c>
    </row>
    <row r="29" spans="1:22" x14ac:dyDescent="0.25">
      <c r="A29" s="183" t="s">
        <v>594</v>
      </c>
      <c r="B29" s="206"/>
      <c r="C29" s="206"/>
      <c r="D29" s="206"/>
      <c r="E29" s="206"/>
      <c r="F29" s="206"/>
      <c r="G29" s="206"/>
      <c r="H29" s="206"/>
      <c r="I29" s="206"/>
      <c r="J29" s="206"/>
      <c r="K29" s="206"/>
      <c r="L29" s="206"/>
      <c r="M29" s="206"/>
      <c r="N29" s="206"/>
      <c r="O29" s="206"/>
      <c r="P29" s="206"/>
      <c r="Q29" s="206"/>
      <c r="R29" s="207"/>
      <c r="S29" s="207"/>
      <c r="T29" s="206"/>
      <c r="U29" s="206"/>
      <c r="V29" s="206"/>
    </row>
    <row r="31" spans="1:22" x14ac:dyDescent="0.25">
      <c r="A31" t="s">
        <v>619</v>
      </c>
    </row>
  </sheetData>
  <sheetProtection algorithmName="SHA-512" hashValue="BPqCcfyRACJmyX7ilOSYqW/enCpYf/9jmpDbjH/eZoUV2OKWKDT1GtFPWtNpgtoR8gDMg223nHkifpLjpinNSA==" saltValue="mkF7iCbZcuQgxLeZEdfL4w==" spinCount="100000" sheet="1" objects="1" scenarios="1"/>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4B39C-042A-4E60-99F8-A770FE2C6144}">
  <dimension ref="A1:R85"/>
  <sheetViews>
    <sheetView showGridLines="0" zoomScale="60" zoomScaleNormal="60" workbookViewId="0">
      <pane ySplit="2" topLeftCell="A3" activePane="bottomLeft" state="frozen"/>
      <selection pane="bottomLeft" activeCell="F51" sqref="F51"/>
    </sheetView>
  </sheetViews>
  <sheetFormatPr defaultColWidth="8.7109375" defaultRowHeight="15" x14ac:dyDescent="0.25"/>
  <cols>
    <col min="1" max="8" width="47.28515625" customWidth="1"/>
    <col min="9" max="9" width="20.42578125" customWidth="1"/>
    <col min="10" max="10" width="17.28515625" style="116" bestFit="1" customWidth="1"/>
    <col min="11" max="11" width="19.7109375" style="116" bestFit="1" customWidth="1"/>
    <col min="12" max="12" width="24.42578125" style="116" bestFit="1" customWidth="1"/>
    <col min="13" max="13" width="27" style="116" bestFit="1" customWidth="1"/>
    <col min="14" max="14" width="29.7109375" style="116" bestFit="1" customWidth="1"/>
    <col min="15" max="15" width="26.7109375" style="116" bestFit="1" customWidth="1"/>
    <col min="16" max="16" width="19.5703125" style="116" bestFit="1" customWidth="1"/>
    <col min="17" max="17" width="17.7109375" style="116" bestFit="1" customWidth="1"/>
    <col min="18" max="18" width="11.7109375" style="116" bestFit="1" customWidth="1"/>
    <col min="19" max="19" width="12.28515625" bestFit="1" customWidth="1"/>
    <col min="20" max="20" width="15" bestFit="1" customWidth="1"/>
    <col min="21" max="21" width="9.28515625"/>
    <col min="22" max="23" width="12.28515625" bestFit="1" customWidth="1"/>
    <col min="24" max="24" width="11.28515625" bestFit="1" customWidth="1"/>
  </cols>
  <sheetData>
    <row r="1" spans="1:18" s="2" customFormat="1" ht="34.15" customHeight="1" x14ac:dyDescent="0.25">
      <c r="A1" s="19" t="s">
        <v>620</v>
      </c>
      <c r="B1" s="19"/>
      <c r="C1" s="19"/>
      <c r="D1" s="19"/>
      <c r="E1" s="19"/>
      <c r="F1" s="19"/>
      <c r="G1" s="19"/>
      <c r="H1" s="19"/>
      <c r="J1" s="122" t="s">
        <v>621</v>
      </c>
      <c r="K1" s="119"/>
      <c r="L1" s="119"/>
      <c r="M1" s="119"/>
      <c r="N1" s="119"/>
      <c r="O1" s="119"/>
      <c r="P1" s="119"/>
      <c r="Q1" s="119"/>
      <c r="R1" s="119"/>
    </row>
    <row r="2" spans="1:18" s="16" customFormat="1" ht="29.1" customHeight="1" x14ac:dyDescent="0.25">
      <c r="A2" s="73" t="s">
        <v>198</v>
      </c>
      <c r="B2" s="73" t="s">
        <v>335</v>
      </c>
      <c r="C2" s="73" t="s">
        <v>336</v>
      </c>
      <c r="D2" s="73" t="s">
        <v>191</v>
      </c>
      <c r="E2" s="73" t="s">
        <v>194</v>
      </c>
      <c r="F2" s="73" t="s">
        <v>196</v>
      </c>
      <c r="G2" s="73" t="s">
        <v>201</v>
      </c>
      <c r="H2" s="73" t="s">
        <v>203</v>
      </c>
      <c r="J2" s="116" t="s">
        <v>495</v>
      </c>
      <c r="K2" s="116" t="s">
        <v>496</v>
      </c>
      <c r="L2" s="116" t="s">
        <v>497</v>
      </c>
      <c r="M2" s="116" t="s">
        <v>498</v>
      </c>
      <c r="N2" s="116" t="s">
        <v>500</v>
      </c>
      <c r="O2" s="116" t="s">
        <v>499</v>
      </c>
      <c r="P2" s="116" t="s">
        <v>501</v>
      </c>
      <c r="Q2" s="116" t="s">
        <v>502</v>
      </c>
      <c r="R2" s="120"/>
    </row>
    <row r="3" spans="1:18" x14ac:dyDescent="0.25">
      <c r="A3" s="313" t="s">
        <v>622</v>
      </c>
      <c r="B3" s="313" t="s">
        <v>223</v>
      </c>
      <c r="C3" s="313" t="s">
        <v>623</v>
      </c>
      <c r="D3" s="313" t="s">
        <v>624</v>
      </c>
      <c r="E3" s="124" t="s">
        <v>625</v>
      </c>
      <c r="F3" s="313" t="s">
        <v>626</v>
      </c>
      <c r="G3" s="174" t="s">
        <v>627</v>
      </c>
      <c r="H3" s="123" t="s">
        <v>628</v>
      </c>
      <c r="J3" s="116">
        <v>16</v>
      </c>
      <c r="K3" s="116">
        <v>12</v>
      </c>
      <c r="L3" s="116">
        <v>4</v>
      </c>
      <c r="M3" s="116">
        <v>56</v>
      </c>
      <c r="N3" s="116">
        <v>19</v>
      </c>
      <c r="O3" s="116">
        <v>28</v>
      </c>
      <c r="Q3" s="116">
        <v>7</v>
      </c>
    </row>
    <row r="4" spans="1:18" x14ac:dyDescent="0.25">
      <c r="A4" s="313" t="s">
        <v>629</v>
      </c>
      <c r="B4" s="313" t="s">
        <v>526</v>
      </c>
      <c r="C4" s="313" t="s">
        <v>630</v>
      </c>
      <c r="D4" s="126" t="s">
        <v>631</v>
      </c>
      <c r="E4" s="313" t="s">
        <v>558</v>
      </c>
      <c r="F4" s="124" t="s">
        <v>632</v>
      </c>
      <c r="G4" s="174" t="s">
        <v>633</v>
      </c>
      <c r="H4" s="123" t="s">
        <v>634</v>
      </c>
    </row>
    <row r="5" spans="1:18" x14ac:dyDescent="0.25">
      <c r="A5" s="313" t="s">
        <v>635</v>
      </c>
      <c r="B5" s="313" t="s">
        <v>636</v>
      </c>
      <c r="C5" s="313" t="s">
        <v>637</v>
      </c>
      <c r="D5" s="124" t="s">
        <v>638</v>
      </c>
      <c r="E5" s="124" t="s">
        <v>565</v>
      </c>
      <c r="F5" s="313" t="s">
        <v>639</v>
      </c>
      <c r="G5" s="174" t="s">
        <v>640</v>
      </c>
      <c r="H5" s="123" t="s">
        <v>641</v>
      </c>
    </row>
    <row r="6" spans="1:18" ht="15.75" thickBot="1" x14ac:dyDescent="0.3">
      <c r="A6" s="313" t="s">
        <v>642</v>
      </c>
      <c r="B6" s="313" t="s">
        <v>221</v>
      </c>
      <c r="C6" s="313" t="s">
        <v>643</v>
      </c>
      <c r="D6" s="123" t="s">
        <v>644</v>
      </c>
      <c r="E6" s="313" t="s">
        <v>560</v>
      </c>
      <c r="F6" s="313" t="s">
        <v>645</v>
      </c>
      <c r="G6" s="174" t="s">
        <v>646</v>
      </c>
      <c r="H6" s="313" t="s">
        <v>647</v>
      </c>
    </row>
    <row r="7" spans="1:18" ht="15.75" thickBot="1" x14ac:dyDescent="0.3">
      <c r="A7" s="313" t="s">
        <v>648</v>
      </c>
      <c r="B7" s="313" t="s">
        <v>649</v>
      </c>
      <c r="C7" s="174" t="s">
        <v>650</v>
      </c>
      <c r="D7" s="125" t="s">
        <v>651</v>
      </c>
      <c r="E7" s="313" t="s">
        <v>652</v>
      </c>
      <c r="F7" s="313" t="s">
        <v>653</v>
      </c>
      <c r="G7" s="174" t="s">
        <v>654</v>
      </c>
      <c r="H7" s="123" t="s">
        <v>655</v>
      </c>
      <c r="J7" s="118" t="s">
        <v>198</v>
      </c>
      <c r="K7" s="118" t="s">
        <v>335</v>
      </c>
      <c r="L7" s="118" t="s">
        <v>336</v>
      </c>
      <c r="M7" s="118" t="s">
        <v>191</v>
      </c>
      <c r="N7" s="118" t="s">
        <v>194</v>
      </c>
      <c r="O7" s="118" t="s">
        <v>196</v>
      </c>
      <c r="P7" s="118" t="s">
        <v>201</v>
      </c>
      <c r="Q7" s="118" t="s">
        <v>203</v>
      </c>
    </row>
    <row r="8" spans="1:18" x14ac:dyDescent="0.25">
      <c r="A8" s="313" t="s">
        <v>656</v>
      </c>
      <c r="B8" s="313" t="s">
        <v>657</v>
      </c>
      <c r="C8" s="212"/>
      <c r="D8" s="125" t="s">
        <v>658</v>
      </c>
      <c r="E8" s="313" t="s">
        <v>552</v>
      </c>
      <c r="F8" s="313" t="s">
        <v>659</v>
      </c>
      <c r="G8" s="212"/>
      <c r="H8" s="313" t="s">
        <v>660</v>
      </c>
      <c r="J8" s="116">
        <f>J3</f>
        <v>16</v>
      </c>
      <c r="K8" s="116">
        <f>K3</f>
        <v>12</v>
      </c>
      <c r="L8" s="116">
        <f>L3</f>
        <v>4</v>
      </c>
      <c r="M8" s="116">
        <f t="shared" ref="M8:Q8" si="0">M3</f>
        <v>56</v>
      </c>
      <c r="N8" s="116">
        <f t="shared" si="0"/>
        <v>19</v>
      </c>
      <c r="O8" s="116">
        <f t="shared" si="0"/>
        <v>28</v>
      </c>
      <c r="P8" s="116">
        <f t="shared" si="0"/>
        <v>0</v>
      </c>
      <c r="Q8" s="116">
        <f t="shared" si="0"/>
        <v>7</v>
      </c>
    </row>
    <row r="9" spans="1:18" x14ac:dyDescent="0.25">
      <c r="A9" s="313" t="s">
        <v>661</v>
      </c>
      <c r="B9" s="313" t="s">
        <v>662</v>
      </c>
      <c r="C9" s="212"/>
      <c r="D9" s="124" t="s">
        <v>663</v>
      </c>
      <c r="E9" s="313" t="s">
        <v>664</v>
      </c>
      <c r="F9" s="313" t="s">
        <v>665</v>
      </c>
      <c r="G9" s="212"/>
      <c r="H9" s="313" t="s">
        <v>666</v>
      </c>
    </row>
    <row r="10" spans="1:18" x14ac:dyDescent="0.25">
      <c r="A10" s="313" t="s">
        <v>667</v>
      </c>
      <c r="B10" s="313" t="s">
        <v>668</v>
      </c>
      <c r="C10" s="212"/>
      <c r="D10" s="125" t="s">
        <v>669</v>
      </c>
      <c r="E10" s="313" t="s">
        <v>670</v>
      </c>
      <c r="F10" s="313" t="s">
        <v>626</v>
      </c>
      <c r="G10" s="212"/>
      <c r="H10" s="174" t="s">
        <v>3</v>
      </c>
    </row>
    <row r="11" spans="1:18" x14ac:dyDescent="0.25">
      <c r="A11" s="313" t="s">
        <v>671</v>
      </c>
      <c r="B11" s="313" t="s">
        <v>227</v>
      </c>
      <c r="C11" s="212"/>
      <c r="D11" s="123" t="s">
        <v>672</v>
      </c>
      <c r="E11" s="124" t="s">
        <v>673</v>
      </c>
      <c r="F11" s="313" t="s">
        <v>652</v>
      </c>
      <c r="G11" s="212"/>
      <c r="H11" s="174" t="s">
        <v>674</v>
      </c>
    </row>
    <row r="12" spans="1:18" x14ac:dyDescent="0.25">
      <c r="A12" s="124" t="s">
        <v>675</v>
      </c>
      <c r="B12" s="313" t="s">
        <v>676</v>
      </c>
      <c r="C12" s="212"/>
      <c r="D12" s="124" t="s">
        <v>677</v>
      </c>
      <c r="E12" s="313" t="s">
        <v>507</v>
      </c>
      <c r="F12" s="313" t="s">
        <v>678</v>
      </c>
      <c r="G12" s="212"/>
      <c r="H12" s="174" t="s">
        <v>679</v>
      </c>
    </row>
    <row r="13" spans="1:18" x14ac:dyDescent="0.25">
      <c r="A13" s="124" t="s">
        <v>680</v>
      </c>
      <c r="B13" s="313" t="s">
        <v>681</v>
      </c>
      <c r="C13" s="212"/>
      <c r="D13" s="124" t="s">
        <v>682</v>
      </c>
      <c r="E13" s="124" t="s">
        <v>683</v>
      </c>
      <c r="F13" s="313" t="s">
        <v>541</v>
      </c>
      <c r="G13" s="212"/>
      <c r="H13" s="174" t="s">
        <v>684</v>
      </c>
      <c r="J13" s="121" t="s">
        <v>563</v>
      </c>
    </row>
    <row r="14" spans="1:18" x14ac:dyDescent="0.25">
      <c r="A14" s="124" t="s">
        <v>685</v>
      </c>
      <c r="B14" s="313" t="s">
        <v>538</v>
      </c>
      <c r="D14" s="126" t="s">
        <v>686</v>
      </c>
      <c r="E14" s="313" t="s">
        <v>687</v>
      </c>
      <c r="F14" s="124" t="s">
        <v>688</v>
      </c>
      <c r="H14" s="174" t="s">
        <v>689</v>
      </c>
      <c r="J14" s="116" t="s">
        <v>690</v>
      </c>
    </row>
    <row r="15" spans="1:18" x14ac:dyDescent="0.25">
      <c r="A15" s="127" t="s">
        <v>691</v>
      </c>
      <c r="B15" s="212"/>
      <c r="D15" s="123" t="s">
        <v>692</v>
      </c>
      <c r="E15" s="124" t="s">
        <v>693</v>
      </c>
      <c r="F15" s="313" t="s">
        <v>694</v>
      </c>
      <c r="H15" s="174" t="s">
        <v>695</v>
      </c>
      <c r="J15" s="116" t="s">
        <v>567</v>
      </c>
    </row>
    <row r="16" spans="1:18" x14ac:dyDescent="0.25">
      <c r="A16" s="124" t="s">
        <v>696</v>
      </c>
      <c r="B16" s="212"/>
      <c r="D16" s="124" t="s">
        <v>697</v>
      </c>
      <c r="E16" s="124" t="s">
        <v>698</v>
      </c>
      <c r="F16" s="313" t="s">
        <v>699</v>
      </c>
    </row>
    <row r="17" spans="1:6" x14ac:dyDescent="0.25">
      <c r="A17" s="124" t="s">
        <v>700</v>
      </c>
      <c r="B17" s="212"/>
      <c r="D17" s="123" t="s">
        <v>701</v>
      </c>
      <c r="E17" s="313" t="s">
        <v>536</v>
      </c>
      <c r="F17" s="313" t="s">
        <v>544</v>
      </c>
    </row>
    <row r="18" spans="1:6" x14ac:dyDescent="0.25">
      <c r="A18" s="124" t="s">
        <v>702</v>
      </c>
      <c r="B18" s="212"/>
      <c r="D18" s="123" t="s">
        <v>703</v>
      </c>
      <c r="E18" s="313" t="s">
        <v>704</v>
      </c>
      <c r="F18" s="313" t="s">
        <v>705</v>
      </c>
    </row>
    <row r="19" spans="1:6" x14ac:dyDescent="0.25">
      <c r="A19" s="174" t="s">
        <v>706</v>
      </c>
      <c r="B19" s="212"/>
      <c r="D19" s="125" t="s">
        <v>707</v>
      </c>
      <c r="E19" s="313" t="s">
        <v>708</v>
      </c>
      <c r="F19" s="313" t="s">
        <v>553</v>
      </c>
    </row>
    <row r="20" spans="1:6" x14ac:dyDescent="0.25">
      <c r="A20" s="174" t="s">
        <v>709</v>
      </c>
      <c r="D20" s="123" t="s">
        <v>710</v>
      </c>
      <c r="E20" s="125" t="s">
        <v>711</v>
      </c>
      <c r="F20" s="313" t="s">
        <v>712</v>
      </c>
    </row>
    <row r="21" spans="1:6" x14ac:dyDescent="0.25">
      <c r="A21" s="174" t="s">
        <v>503</v>
      </c>
      <c r="D21" s="125" t="s">
        <v>713</v>
      </c>
      <c r="E21" s="124" t="s">
        <v>714</v>
      </c>
      <c r="F21" s="313" t="s">
        <v>715</v>
      </c>
    </row>
    <row r="22" spans="1:6" x14ac:dyDescent="0.25">
      <c r="A22" s="174" t="s">
        <v>716</v>
      </c>
      <c r="D22" s="125" t="s">
        <v>717</v>
      </c>
      <c r="E22" s="174" t="s">
        <v>718</v>
      </c>
      <c r="F22" s="313" t="s">
        <v>719</v>
      </c>
    </row>
    <row r="23" spans="1:6" x14ac:dyDescent="0.25">
      <c r="A23" s="174" t="s">
        <v>720</v>
      </c>
      <c r="D23" s="126" t="s">
        <v>721</v>
      </c>
      <c r="E23" s="174" t="s">
        <v>722</v>
      </c>
      <c r="F23" s="313" t="s">
        <v>516</v>
      </c>
    </row>
    <row r="24" spans="1:6" x14ac:dyDescent="0.25">
      <c r="D24" s="123" t="s">
        <v>723</v>
      </c>
      <c r="E24" s="174" t="s">
        <v>724</v>
      </c>
      <c r="F24" s="313" t="s">
        <v>529</v>
      </c>
    </row>
    <row r="25" spans="1:6" x14ac:dyDescent="0.25">
      <c r="D25" s="125" t="s">
        <v>725</v>
      </c>
      <c r="E25" s="174" t="s">
        <v>726</v>
      </c>
      <c r="F25" s="313" t="s">
        <v>537</v>
      </c>
    </row>
    <row r="26" spans="1:6" x14ac:dyDescent="0.25">
      <c r="D26" s="123" t="s">
        <v>545</v>
      </c>
      <c r="E26" s="174" t="s">
        <v>727</v>
      </c>
      <c r="F26" s="313" t="s">
        <v>728</v>
      </c>
    </row>
    <row r="27" spans="1:6" x14ac:dyDescent="0.25">
      <c r="D27" s="125" t="s">
        <v>729</v>
      </c>
      <c r="E27" s="174" t="s">
        <v>730</v>
      </c>
      <c r="F27" s="313" t="s">
        <v>731</v>
      </c>
    </row>
    <row r="28" spans="1:6" x14ac:dyDescent="0.25">
      <c r="D28" s="124" t="s">
        <v>553</v>
      </c>
      <c r="E28" s="174" t="s">
        <v>732</v>
      </c>
      <c r="F28" s="313" t="s">
        <v>533</v>
      </c>
    </row>
    <row r="29" spans="1:6" x14ac:dyDescent="0.25">
      <c r="D29" s="123" t="s">
        <v>733</v>
      </c>
      <c r="E29" s="174" t="s">
        <v>734</v>
      </c>
      <c r="F29" s="124" t="s">
        <v>735</v>
      </c>
    </row>
    <row r="30" spans="1:6" x14ac:dyDescent="0.25">
      <c r="D30" s="124" t="s">
        <v>535</v>
      </c>
      <c r="E30" s="212"/>
      <c r="F30" s="125" t="s">
        <v>736</v>
      </c>
    </row>
    <row r="31" spans="1:6" x14ac:dyDescent="0.25">
      <c r="D31" s="123" t="s">
        <v>737</v>
      </c>
      <c r="F31" s="174" t="s">
        <v>710</v>
      </c>
    </row>
    <row r="32" spans="1:6" x14ac:dyDescent="0.25">
      <c r="D32" s="124" t="s">
        <v>738</v>
      </c>
      <c r="F32" s="174" t="s">
        <v>739</v>
      </c>
    </row>
    <row r="33" spans="4:6" x14ac:dyDescent="0.25">
      <c r="D33" s="123" t="s">
        <v>740</v>
      </c>
      <c r="F33" s="174" t="s">
        <v>644</v>
      </c>
    </row>
    <row r="34" spans="4:6" x14ac:dyDescent="0.25">
      <c r="D34" s="123" t="s">
        <v>741</v>
      </c>
      <c r="F34" s="174" t="s">
        <v>742</v>
      </c>
    </row>
    <row r="35" spans="4:6" x14ac:dyDescent="0.25">
      <c r="D35" s="313" t="s">
        <v>743</v>
      </c>
      <c r="F35" s="174" t="s">
        <v>699</v>
      </c>
    </row>
    <row r="36" spans="4:6" x14ac:dyDescent="0.25">
      <c r="D36" s="124" t="s">
        <v>727</v>
      </c>
      <c r="F36" s="174" t="s">
        <v>744</v>
      </c>
    </row>
    <row r="37" spans="4:6" x14ac:dyDescent="0.25">
      <c r="D37" s="123" t="s">
        <v>745</v>
      </c>
      <c r="F37" s="314"/>
    </row>
    <row r="38" spans="4:6" x14ac:dyDescent="0.25">
      <c r="D38" s="125" t="s">
        <v>746</v>
      </c>
      <c r="F38" s="314"/>
    </row>
    <row r="39" spans="4:6" x14ac:dyDescent="0.25">
      <c r="D39" s="125" t="s">
        <v>747</v>
      </c>
      <c r="F39" s="314"/>
    </row>
    <row r="40" spans="4:6" x14ac:dyDescent="0.25">
      <c r="D40" s="124" t="s">
        <v>748</v>
      </c>
      <c r="F40" s="314"/>
    </row>
    <row r="41" spans="4:6" x14ac:dyDescent="0.25">
      <c r="D41" s="125" t="s">
        <v>749</v>
      </c>
      <c r="F41" s="314"/>
    </row>
    <row r="42" spans="4:6" x14ac:dyDescent="0.25">
      <c r="D42" s="125" t="s">
        <v>750</v>
      </c>
      <c r="F42" s="314"/>
    </row>
    <row r="43" spans="4:6" x14ac:dyDescent="0.25">
      <c r="D43" s="123" t="s">
        <v>751</v>
      </c>
      <c r="F43" s="314"/>
    </row>
    <row r="44" spans="4:6" x14ac:dyDescent="0.25">
      <c r="D44" s="125" t="s">
        <v>752</v>
      </c>
      <c r="F44" s="314"/>
    </row>
    <row r="45" spans="4:6" x14ac:dyDescent="0.25">
      <c r="D45" s="125" t="s">
        <v>711</v>
      </c>
      <c r="F45" s="314"/>
    </row>
    <row r="46" spans="4:6" x14ac:dyDescent="0.25">
      <c r="D46" s="124" t="s">
        <v>735</v>
      </c>
      <c r="F46" s="314"/>
    </row>
    <row r="47" spans="4:6" x14ac:dyDescent="0.25">
      <c r="D47" s="125" t="s">
        <v>736</v>
      </c>
      <c r="F47" s="314"/>
    </row>
    <row r="48" spans="4:6" x14ac:dyDescent="0.25">
      <c r="D48" s="124" t="s">
        <v>753</v>
      </c>
      <c r="F48" s="314"/>
    </row>
    <row r="49" spans="4:6" x14ac:dyDescent="0.25">
      <c r="D49" s="124" t="s">
        <v>754</v>
      </c>
      <c r="F49" s="314"/>
    </row>
    <row r="50" spans="4:6" x14ac:dyDescent="0.25">
      <c r="D50" s="124" t="s">
        <v>755</v>
      </c>
    </row>
    <row r="51" spans="4:6" x14ac:dyDescent="0.25">
      <c r="D51" s="124" t="s">
        <v>756</v>
      </c>
    </row>
    <row r="52" spans="4:6" x14ac:dyDescent="0.25">
      <c r="D52" s="124" t="s">
        <v>757</v>
      </c>
    </row>
    <row r="53" spans="4:6" x14ac:dyDescent="0.25">
      <c r="D53" s="124" t="s">
        <v>758</v>
      </c>
    </row>
    <row r="54" spans="4:6" x14ac:dyDescent="0.25">
      <c r="D54" s="124" t="s">
        <v>759</v>
      </c>
    </row>
    <row r="55" spans="4:6" x14ac:dyDescent="0.25">
      <c r="D55" s="124" t="s">
        <v>760</v>
      </c>
    </row>
    <row r="56" spans="4:6" x14ac:dyDescent="0.25">
      <c r="D56" s="124" t="s">
        <v>761</v>
      </c>
    </row>
    <row r="57" spans="4:6" x14ac:dyDescent="0.25">
      <c r="D57" s="124" t="s">
        <v>762</v>
      </c>
    </row>
    <row r="58" spans="4:6" x14ac:dyDescent="0.25">
      <c r="D58" s="124" t="s">
        <v>763</v>
      </c>
    </row>
    <row r="59" spans="4:6" x14ac:dyDescent="0.25">
      <c r="D59" s="174" t="s">
        <v>764</v>
      </c>
    </row>
    <row r="60" spans="4:6" x14ac:dyDescent="0.25">
      <c r="D60" s="174" t="s">
        <v>765</v>
      </c>
    </row>
    <row r="61" spans="4:6" x14ac:dyDescent="0.25">
      <c r="D61" s="174" t="s">
        <v>766</v>
      </c>
    </row>
    <row r="62" spans="4:6" x14ac:dyDescent="0.25">
      <c r="D62" s="174" t="s">
        <v>767</v>
      </c>
    </row>
    <row r="63" spans="4:6" x14ac:dyDescent="0.25">
      <c r="D63" s="174" t="s">
        <v>768</v>
      </c>
    </row>
    <row r="64" spans="4:6" x14ac:dyDescent="0.25">
      <c r="D64" s="174" t="s">
        <v>769</v>
      </c>
    </row>
    <row r="65" spans="4:4" x14ac:dyDescent="0.25">
      <c r="D65" s="174" t="s">
        <v>770</v>
      </c>
    </row>
    <row r="66" spans="4:4" x14ac:dyDescent="0.25">
      <c r="D66" s="174" t="s">
        <v>771</v>
      </c>
    </row>
    <row r="67" spans="4:4" x14ac:dyDescent="0.25">
      <c r="D67" s="174" t="s">
        <v>772</v>
      </c>
    </row>
    <row r="68" spans="4:4" x14ac:dyDescent="0.25">
      <c r="D68" s="174" t="s">
        <v>773</v>
      </c>
    </row>
    <row r="69" spans="4:4" x14ac:dyDescent="0.25">
      <c r="D69" s="174" t="s">
        <v>774</v>
      </c>
    </row>
    <row r="70" spans="4:4" x14ac:dyDescent="0.25">
      <c r="D70" s="174" t="s">
        <v>775</v>
      </c>
    </row>
    <row r="71" spans="4:4" x14ac:dyDescent="0.25">
      <c r="D71" s="174" t="s">
        <v>776</v>
      </c>
    </row>
    <row r="72" spans="4:4" x14ac:dyDescent="0.25">
      <c r="D72" s="174" t="s">
        <v>777</v>
      </c>
    </row>
    <row r="73" spans="4:4" x14ac:dyDescent="0.25">
      <c r="D73" s="174" t="s">
        <v>778</v>
      </c>
    </row>
    <row r="74" spans="4:4" x14ac:dyDescent="0.25">
      <c r="D74" s="174" t="s">
        <v>779</v>
      </c>
    </row>
    <row r="75" spans="4:4" x14ac:dyDescent="0.25">
      <c r="D75" s="174" t="s">
        <v>780</v>
      </c>
    </row>
    <row r="76" spans="4:4" x14ac:dyDescent="0.25">
      <c r="D76" s="174" t="s">
        <v>781</v>
      </c>
    </row>
    <row r="77" spans="4:4" x14ac:dyDescent="0.25">
      <c r="D77" s="174" t="s">
        <v>782</v>
      </c>
    </row>
    <row r="78" spans="4:4" x14ac:dyDescent="0.25">
      <c r="D78" s="174" t="s">
        <v>783</v>
      </c>
    </row>
    <row r="79" spans="4:4" x14ac:dyDescent="0.25">
      <c r="D79" s="174" t="s">
        <v>784</v>
      </c>
    </row>
    <row r="80" spans="4:4" x14ac:dyDescent="0.25">
      <c r="D80" s="174" t="s">
        <v>785</v>
      </c>
    </row>
    <row r="81" spans="4:4" x14ac:dyDescent="0.25">
      <c r="D81" s="174" t="s">
        <v>786</v>
      </c>
    </row>
    <row r="82" spans="4:4" x14ac:dyDescent="0.25">
      <c r="D82" s="174" t="s">
        <v>787</v>
      </c>
    </row>
    <row r="83" spans="4:4" x14ac:dyDescent="0.25">
      <c r="D83" s="174" t="s">
        <v>788</v>
      </c>
    </row>
    <row r="84" spans="4:4" x14ac:dyDescent="0.25">
      <c r="D84" s="174" t="s">
        <v>789</v>
      </c>
    </row>
    <row r="85" spans="4:4" x14ac:dyDescent="0.25">
      <c r="D85" s="174" t="s">
        <v>790</v>
      </c>
    </row>
  </sheetData>
  <sortState xmlns:xlrd2="http://schemas.microsoft.com/office/spreadsheetml/2017/richdata2" ref="F4:F49">
    <sortCondition ref="F3:F49"/>
  </sortState>
  <dataValidations count="1">
    <dataValidation allowBlank="1" showInputMessage="1" showErrorMessage="1" promptTitle="Definition:" prompt="A non-Network Licensee Participant that makes a contractual commitment to contribute equity to the Project." sqref="A1:H1" xr:uid="{03011472-254B-4F16-925E-BE2C1E24E120}"/>
  </dataValidations>
  <pageMargins left="0.7" right="0.7" top="0.75" bottom="0.75" header="0.3" footer="0.3"/>
  <pageSetup paperSize="8" orientation="portrait" r:id="rId2"/>
  <headerFooter>
    <oddFooter>&amp;C&amp;1#&amp;"Calibri"&amp;12&amp;K008000Internal Use</oddFoot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K28"/>
  <sheetViews>
    <sheetView showGridLines="0" zoomScale="110" zoomScaleNormal="110" workbookViewId="0">
      <selection activeCell="C4" sqref="C4"/>
    </sheetView>
  </sheetViews>
  <sheetFormatPr defaultColWidth="8.7109375" defaultRowHeight="15" x14ac:dyDescent="0.25"/>
  <cols>
    <col min="1" max="1" width="4.28515625" customWidth="1"/>
    <col min="2" max="2" width="30.7109375" customWidth="1"/>
    <col min="3" max="3" width="16.28515625" customWidth="1"/>
    <col min="4" max="4" width="12" customWidth="1"/>
    <col min="5" max="5" width="13.7109375" customWidth="1"/>
    <col min="6" max="6" width="16.42578125" customWidth="1"/>
    <col min="7" max="7" width="16.7109375" customWidth="1"/>
    <col min="8" max="8" width="15.42578125" customWidth="1"/>
    <col min="9" max="9" width="15.7109375" customWidth="1"/>
    <col min="10" max="10" width="15.28515625" customWidth="1"/>
    <col min="11" max="11" width="16" customWidth="1"/>
  </cols>
  <sheetData>
    <row r="2" spans="2:11" x14ac:dyDescent="0.25">
      <c r="B2" s="4" t="s">
        <v>791</v>
      </c>
    </row>
    <row r="3" spans="2:11" x14ac:dyDescent="0.25">
      <c r="B3" s="9" t="s">
        <v>792</v>
      </c>
      <c r="C3" s="141">
        <v>1</v>
      </c>
      <c r="D3" s="141">
        <v>2</v>
      </c>
      <c r="E3" s="141">
        <v>3</v>
      </c>
      <c r="F3" s="141">
        <v>4</v>
      </c>
      <c r="G3" s="141">
        <v>5</v>
      </c>
      <c r="H3" s="141">
        <v>6</v>
      </c>
      <c r="I3" s="141">
        <v>7</v>
      </c>
      <c r="J3" s="141">
        <v>8</v>
      </c>
      <c r="K3" s="198" t="s">
        <v>258</v>
      </c>
    </row>
    <row r="4" spans="2:11" ht="19.899999999999999" customHeight="1" x14ac:dyDescent="0.25">
      <c r="B4" s="10" t="s">
        <v>793</v>
      </c>
      <c r="C4" s="142" t="e">
        <f>SUMIFS('Project log'!#REF!,'Project log'!#REF!,C3,'Project log'!#REF!,"2021/22")/SUMIF('Project log'!#REF!,"2021/22",'Project log'!#REF!)</f>
        <v>#REF!</v>
      </c>
      <c r="D4" s="142" t="e">
        <f>SUMIFS('Project log'!#REF!,'Project log'!#REF!,D3,'Project log'!#REF!,"2021/22")/SUMIF('Project log'!#REF!,"2021/22",'Project log'!#REF!)</f>
        <v>#REF!</v>
      </c>
      <c r="E4" s="142" t="e">
        <f>SUMIFS('Project log'!#REF!,'Project log'!#REF!,E3,'Project log'!#REF!,"2021/22")/SUMIF('Project log'!#REF!,"2021/22",'Project log'!#REF!)</f>
        <v>#REF!</v>
      </c>
      <c r="F4" s="142" t="e">
        <f>SUMIFS('Project log'!#REF!,'Project log'!#REF!,F3,'Project log'!#REF!,"2021/22")/SUMIF('Project log'!#REF!,"2021/22",'Project log'!#REF!)</f>
        <v>#REF!</v>
      </c>
      <c r="G4" s="142" t="e">
        <f>SUMIFS('Project log'!#REF!,'Project log'!#REF!,G3,'Project log'!#REF!,"2021/22")/SUMIF('Project log'!#REF!,"2021/22",'Project log'!#REF!)</f>
        <v>#REF!</v>
      </c>
      <c r="H4" s="142" t="e">
        <f>SUMIFS('Project log'!#REF!,'Project log'!#REF!,H3,'Project log'!#REF!,"2021/22")/SUMIF('Project log'!#REF!,"2021/22",'Project log'!#REF!)</f>
        <v>#REF!</v>
      </c>
      <c r="I4" s="142" t="e">
        <f>SUMIFS('Project log'!#REF!,'Project log'!#REF!,I3,'Project log'!#REF!,"2021/22")/SUMIF('Project log'!#REF!,"2021/22",'Project log'!#REF!)</f>
        <v>#REF!</v>
      </c>
      <c r="J4" s="142" t="e">
        <f>SUMIFS('Project log'!#REF!,'Project log'!#REF!,J3,'Project log'!#REF!,"2021/22")/SUMIF('Project log'!#REF!,"2021/22",'Project log'!#REF!)</f>
        <v>#REF!</v>
      </c>
      <c r="K4" s="199" t="e">
        <f>SUM(C4:J4)</f>
        <v>#REF!</v>
      </c>
    </row>
    <row r="5" spans="2:11" ht="19.899999999999999" customHeight="1" x14ac:dyDescent="0.25">
      <c r="B5" s="11" t="s">
        <v>794</v>
      </c>
      <c r="C5" s="143" t="e">
        <f>COUNTIFS('Project log'!#REF!,"2021/22",'Project log'!#REF!,C3)/COUNTIF('Project log'!#REF!,"2021/22")</f>
        <v>#REF!</v>
      </c>
      <c r="D5" s="143" t="e">
        <f>COUNTIFS('Project log'!#REF!,"2021/22",'Project log'!#REF!,D3)/COUNTIF('Project log'!#REF!,"2021/22")</f>
        <v>#REF!</v>
      </c>
      <c r="E5" s="143" t="e">
        <f>COUNTIFS('Project log'!#REF!,"2021/22",'Project log'!#REF!,E3)/COUNTIF('Project log'!#REF!,"2021/22")</f>
        <v>#REF!</v>
      </c>
      <c r="F5" s="143" t="e">
        <f>COUNTIFS('Project log'!#REF!,"2021/22",'Project log'!#REF!,F3)/COUNTIF('Project log'!#REF!,"2021/22")</f>
        <v>#REF!</v>
      </c>
      <c r="G5" s="143" t="e">
        <f>COUNTIFS('Project log'!#REF!,"2021/22",'Project log'!#REF!,G3)/COUNTIF('Project log'!#REF!,"2021/22")</f>
        <v>#REF!</v>
      </c>
      <c r="H5" s="143" t="e">
        <f>COUNTIFS('Project log'!#REF!,"2021/22",'Project log'!#REF!,H3)/COUNTIF('Project log'!#REF!,"2021/22")</f>
        <v>#REF!</v>
      </c>
      <c r="I5" s="143" t="e">
        <f>COUNTIFS('Project log'!#REF!,"2021/22",'Project log'!#REF!,I3)/COUNTIF('Project log'!#REF!,"2021/22")</f>
        <v>#REF!</v>
      </c>
      <c r="J5" s="143" t="e">
        <f>COUNTIFS('Project log'!#REF!,"2021/22",'Project log'!#REF!,J3)/COUNTIF('Project log'!#REF!,"2021/22")</f>
        <v>#REF!</v>
      </c>
      <c r="K5" s="199" t="e">
        <f>SUM(C5:J5)</f>
        <v>#REF!</v>
      </c>
    </row>
    <row r="6" spans="2:11" x14ac:dyDescent="0.25">
      <c r="K6" s="200"/>
    </row>
    <row r="7" spans="2:11" x14ac:dyDescent="0.25">
      <c r="B7" s="4" t="s">
        <v>795</v>
      </c>
      <c r="K7" s="200"/>
    </row>
    <row r="8" spans="2:11" x14ac:dyDescent="0.25">
      <c r="B8" s="9" t="s">
        <v>792</v>
      </c>
      <c r="C8" s="141">
        <v>1</v>
      </c>
      <c r="D8" s="141">
        <v>2</v>
      </c>
      <c r="E8" s="141">
        <v>3</v>
      </c>
      <c r="F8" s="141">
        <v>4</v>
      </c>
      <c r="G8" s="141">
        <v>5</v>
      </c>
      <c r="H8" s="141">
        <v>6</v>
      </c>
      <c r="I8" s="141">
        <v>7</v>
      </c>
      <c r="J8" s="141">
        <v>8</v>
      </c>
      <c r="K8" s="198" t="s">
        <v>258</v>
      </c>
    </row>
    <row r="9" spans="2:11" ht="19.899999999999999" customHeight="1" x14ac:dyDescent="0.25">
      <c r="B9" s="10" t="s">
        <v>793</v>
      </c>
      <c r="C9" s="142" t="e">
        <f>SUMIFS('Project log'!#REF!,'Project log'!#REF!,C8,'Project log'!#REF!,"2022/23")/SUMIF('Project log'!#REF!,"2022/23",'Project log'!#REF!)</f>
        <v>#REF!</v>
      </c>
      <c r="D9" s="142" t="e">
        <f>SUMIFS('Project log'!#REF!,'Project log'!#REF!,D8,'Project log'!#REF!,"2022/23")/SUMIF('Project log'!#REF!,"2022/23",'Project log'!#REF!)</f>
        <v>#REF!</v>
      </c>
      <c r="E9" s="142" t="e">
        <f>SUMIFS('Project log'!#REF!,'Project log'!#REF!,E8,'Project log'!#REF!,"2022/23")/SUMIF('Project log'!#REF!,"2022/23",'Project log'!#REF!)</f>
        <v>#REF!</v>
      </c>
      <c r="F9" s="142" t="e">
        <f>SUMIFS('Project log'!#REF!,'Project log'!#REF!,F8,'Project log'!#REF!,"2022/23")/SUMIF('Project log'!#REF!,"2022/23",'Project log'!#REF!)</f>
        <v>#REF!</v>
      </c>
      <c r="G9" s="142" t="e">
        <f>SUMIFS('Project log'!#REF!,'Project log'!#REF!,G8,'Project log'!#REF!,"2022/23")/SUMIF('Project log'!#REF!,"2022/23",'Project log'!#REF!)</f>
        <v>#REF!</v>
      </c>
      <c r="H9" s="142" t="e">
        <f>SUMIFS('Project log'!#REF!,'Project log'!#REF!,H8,'Project log'!#REF!,"2022/23")/SUMIF('Project log'!#REF!,"2022/23",'Project log'!#REF!)</f>
        <v>#REF!</v>
      </c>
      <c r="I9" s="142" t="e">
        <f>SUMIFS('Project log'!#REF!,'Project log'!#REF!,I8,'Project log'!#REF!,"2022/23")/SUMIF('Project log'!#REF!,"2022/23",'Project log'!#REF!)</f>
        <v>#REF!</v>
      </c>
      <c r="J9" s="142" t="e">
        <f>SUMIFS('Project log'!#REF!,'Project log'!#REF!,J8,'Project log'!#REF!,"2022/23")/SUMIF('Project log'!#REF!,"2022/23",'Project log'!#REF!)</f>
        <v>#REF!</v>
      </c>
      <c r="K9" s="199" t="e">
        <f>SUM(C9:J9)</f>
        <v>#REF!</v>
      </c>
    </row>
    <row r="10" spans="2:11" ht="20.65" customHeight="1" x14ac:dyDescent="0.25">
      <c r="B10" s="11" t="s">
        <v>794</v>
      </c>
      <c r="C10" s="143" t="e">
        <f>COUNTIFS('Project log'!#REF!,"2022/23",'Project log'!#REF!,C8)/COUNTIF('Project log'!#REF!,"2022/23")</f>
        <v>#REF!</v>
      </c>
      <c r="D10" s="143" t="e">
        <f>COUNTIFS('Project log'!#REF!,"2022/23",'Project log'!#REF!,D8)/COUNTIF('Project log'!#REF!,"2022/23")</f>
        <v>#REF!</v>
      </c>
      <c r="E10" s="143" t="e">
        <f>COUNTIFS('Project log'!#REF!,"2022/23",'Project log'!#REF!,E8)/COUNTIF('Project log'!#REF!,"2022/23")</f>
        <v>#REF!</v>
      </c>
      <c r="F10" s="143" t="e">
        <f>COUNTIFS('Project log'!#REF!,"2022/23",'Project log'!#REF!,F8)/COUNTIF('Project log'!#REF!,"2022/23")</f>
        <v>#REF!</v>
      </c>
      <c r="G10" s="143" t="e">
        <f>COUNTIFS('Project log'!#REF!,"2022/23",'Project log'!#REF!,G8)/COUNTIF('Project log'!#REF!,"2022/23")</f>
        <v>#REF!</v>
      </c>
      <c r="H10" s="143" t="e">
        <f>COUNTIFS('Project log'!#REF!,"2022/23",'Project log'!#REF!,H8)/COUNTIF('Project log'!#REF!,"2022/23")</f>
        <v>#REF!</v>
      </c>
      <c r="I10" s="143" t="e">
        <f>COUNTIFS('Project log'!#REF!,"2022/23",'Project log'!#REF!,I8)/COUNTIF('Project log'!#REF!,"2022/23")</f>
        <v>#REF!</v>
      </c>
      <c r="J10" s="143" t="e">
        <f>COUNTIFS('Project log'!#REF!,"2022/23",'Project log'!#REF!,J8)/COUNTIF('Project log'!#REF!,"2022/23")</f>
        <v>#REF!</v>
      </c>
      <c r="K10" s="199" t="e">
        <f>SUM(C10:J10)</f>
        <v>#REF!</v>
      </c>
    </row>
    <row r="11" spans="2:11" x14ac:dyDescent="0.25">
      <c r="K11" s="200"/>
    </row>
    <row r="12" spans="2:11" x14ac:dyDescent="0.25">
      <c r="B12" s="4" t="s">
        <v>219</v>
      </c>
      <c r="K12" s="200"/>
    </row>
    <row r="13" spans="2:11" x14ac:dyDescent="0.25">
      <c r="B13" s="9" t="s">
        <v>792</v>
      </c>
      <c r="C13" s="141">
        <v>1</v>
      </c>
      <c r="D13" s="141">
        <v>2</v>
      </c>
      <c r="E13" s="141">
        <v>3</v>
      </c>
      <c r="F13" s="141">
        <v>4</v>
      </c>
      <c r="G13" s="141">
        <v>5</v>
      </c>
      <c r="H13" s="141">
        <v>6</v>
      </c>
      <c r="I13" s="141">
        <v>7</v>
      </c>
      <c r="J13" s="141">
        <v>8</v>
      </c>
      <c r="K13" s="198" t="s">
        <v>258</v>
      </c>
    </row>
    <row r="14" spans="2:11" ht="21" customHeight="1" x14ac:dyDescent="0.25">
      <c r="B14" s="10" t="s">
        <v>793</v>
      </c>
      <c r="C14" s="142" t="e">
        <f>(SUMIFS('Project log'!#REF!,'Project log'!#REF!,C13,'Project log'!#REF!,"2021/22")+SUMIFS('Project log'!#REF!,'Project log'!#REF!,C13,'Project log'!#REF!,"2022/23"))/(SUMIF('Project log'!#REF!,"2021/22",'Project log'!#REF!)+SUMIF('Project log'!#REF!,"2022/23",'Project log'!#REF!))</f>
        <v>#REF!</v>
      </c>
      <c r="D14" s="142" t="e">
        <f>(SUMIFS('Project log'!#REF!,'Project log'!#REF!,D13,'Project log'!#REF!,"2021/22")+SUMIFS('Project log'!#REF!,'Project log'!#REF!,D13,'Project log'!#REF!,"2022/23"))/(SUMIF('Project log'!#REF!,"2021/22",'Project log'!#REF!)+SUMIF('Project log'!#REF!,"2022/23",'Project log'!#REF!))</f>
        <v>#REF!</v>
      </c>
      <c r="E14" s="142" t="e">
        <f>(SUMIFS('Project log'!#REF!,'Project log'!#REF!,E13,'Project log'!#REF!,"2021/22")+SUMIFS('Project log'!#REF!,'Project log'!#REF!,E13,'Project log'!#REF!,"2022/23"))/(SUMIF('Project log'!#REF!,"2021/22",'Project log'!#REF!)+SUMIF('Project log'!#REF!,"2022/23",'Project log'!#REF!))</f>
        <v>#REF!</v>
      </c>
      <c r="F14" s="142" t="e">
        <f>(SUMIFS('Project log'!#REF!,'Project log'!#REF!,F13,'Project log'!#REF!,"2021/22")+SUMIFS('Project log'!#REF!,'Project log'!#REF!,F13,'Project log'!#REF!,"2022/23"))/(SUMIF('Project log'!#REF!,"2021/22",'Project log'!#REF!)+SUMIF('Project log'!#REF!,"2022/23",'Project log'!#REF!))</f>
        <v>#REF!</v>
      </c>
      <c r="G14" s="142" t="e">
        <f>(SUMIFS('Project log'!#REF!,'Project log'!#REF!,G13,'Project log'!#REF!,"2021/22")+SUMIFS('Project log'!#REF!,'Project log'!#REF!,G13,'Project log'!#REF!,"2022/23"))/(SUMIF('Project log'!#REF!,"2021/22",'Project log'!#REF!)+SUMIF('Project log'!#REF!,"2022/23",'Project log'!#REF!))</f>
        <v>#REF!</v>
      </c>
      <c r="H14" s="142" t="e">
        <f>(SUMIFS('Project log'!#REF!,'Project log'!#REF!,H13,'Project log'!#REF!,"2021/22")+SUMIFS('Project log'!#REF!,'Project log'!#REF!,H13,'Project log'!#REF!,"2022/23"))/(SUMIF('Project log'!#REF!,"2021/22",'Project log'!#REF!)+SUMIF('Project log'!#REF!,"2022/23",'Project log'!#REF!))</f>
        <v>#REF!</v>
      </c>
      <c r="I14" s="142" t="e">
        <f>(SUMIFS('Project log'!#REF!,'Project log'!#REF!,I13,'Project log'!#REF!,"2021/22")+SUMIFS('Project log'!#REF!,'Project log'!#REF!,I13,'Project log'!#REF!,"2022/23"))/(SUMIF('Project log'!#REF!,"2021/22",'Project log'!#REF!)+SUMIF('Project log'!#REF!,"2022/23",'Project log'!#REF!))</f>
        <v>#REF!</v>
      </c>
      <c r="J14" s="142" t="e">
        <f>(SUMIFS('Project log'!#REF!,'Project log'!#REF!,J13,'Project log'!#REF!,"2021/22")+SUMIFS('Project log'!#REF!,'Project log'!#REF!,J13,'Project log'!#REF!,"2022/23"))/(SUMIF('Project log'!#REF!,"2021/22",'Project log'!#REF!)+SUMIF('Project log'!#REF!,"2022/23",'Project log'!#REF!))</f>
        <v>#REF!</v>
      </c>
      <c r="K14" s="199" t="e">
        <f>SUM(C14:J14)</f>
        <v>#REF!</v>
      </c>
    </row>
    <row r="15" spans="2:11" ht="21" customHeight="1" x14ac:dyDescent="0.25">
      <c r="B15" s="11" t="s">
        <v>794</v>
      </c>
      <c r="C15" s="143" t="e">
        <f>(COUNTIFS('Project log'!#REF!,"2021/22",'Project log'!#REF!,C13)+COUNTIFS('Project log'!#REF!,"2022/23",'Project log'!#REF!,C13))/(COUNTIF('Project log'!#REF!,"2021/22")+COUNTIF('Project log'!#REF!,"2022/23"))</f>
        <v>#REF!</v>
      </c>
      <c r="D15" s="143" t="e">
        <f>(COUNTIFS('Project log'!#REF!,"2021/22",'Project log'!#REF!,D13)+COUNTIFS('Project log'!#REF!,"2022/23",'Project log'!#REF!,D13))/(COUNTIF('Project log'!#REF!,"2021/22")+COUNTIF('Project log'!#REF!,"2022/23"))</f>
        <v>#REF!</v>
      </c>
      <c r="E15" s="143" t="e">
        <f>(COUNTIFS('Project log'!#REF!,"2021/22",'Project log'!#REF!,E13)+COUNTIFS('Project log'!#REF!,"2022/23",'Project log'!#REF!,E13))/(COUNTIF('Project log'!#REF!,"2021/22")+COUNTIF('Project log'!#REF!,"2022/23"))</f>
        <v>#REF!</v>
      </c>
      <c r="F15" s="143" t="e">
        <f>(COUNTIFS('Project log'!#REF!,"2021/22",'Project log'!#REF!,F13)+COUNTIFS('Project log'!#REF!,"2022/23",'Project log'!#REF!,F13))/(COUNTIF('Project log'!#REF!,"2021/22")+COUNTIF('Project log'!#REF!,"2022/23"))</f>
        <v>#REF!</v>
      </c>
      <c r="G15" s="143" t="e">
        <f>(COUNTIFS('Project log'!#REF!,"2021/22",'Project log'!#REF!,G13)+COUNTIFS('Project log'!#REF!,"2022/23",'Project log'!#REF!,G13))/(COUNTIF('Project log'!#REF!,"2021/22")+COUNTIF('Project log'!#REF!,"2022/23"))</f>
        <v>#REF!</v>
      </c>
      <c r="H15" s="143" t="e">
        <f>(COUNTIFS('Project log'!#REF!,"2021/22",'Project log'!#REF!,H13)+COUNTIFS('Project log'!#REF!,"2022/23",'Project log'!#REF!,H13))/(COUNTIF('Project log'!#REF!,"2021/22")+COUNTIF('Project log'!#REF!,"2022/23"))</f>
        <v>#REF!</v>
      </c>
      <c r="I15" s="143" t="e">
        <f>(COUNTIFS('Project log'!#REF!,"2021/22",'Project log'!#REF!,I13)+COUNTIFS('Project log'!#REF!,"2022/23",'Project log'!#REF!,I13))/(COUNTIF('Project log'!#REF!,"2021/22")+COUNTIF('Project log'!#REF!,"2022/23"))</f>
        <v>#REF!</v>
      </c>
      <c r="J15" s="143" t="e">
        <f>(COUNTIFS('Project log'!#REF!,"2021/22",'Project log'!#REF!,J13)+COUNTIFS('Project log'!#REF!,"2022/23",'Project log'!#REF!,J13))/(COUNTIF('Project log'!#REF!,"2021/22")+COUNTIF('Project log'!#REF!,"2022/23"))</f>
        <v>#REF!</v>
      </c>
      <c r="K15" s="199" t="e">
        <f>SUM(C15:J15)</f>
        <v>#REF!</v>
      </c>
    </row>
    <row r="22" spans="3:4" x14ac:dyDescent="0.25">
      <c r="C22" s="104"/>
      <c r="D22" s="104"/>
    </row>
    <row r="23" spans="3:4" x14ac:dyDescent="0.25">
      <c r="C23" s="104"/>
      <c r="D23" s="104"/>
    </row>
    <row r="24" spans="3:4" x14ac:dyDescent="0.25">
      <c r="C24" s="104"/>
      <c r="D24" s="104"/>
    </row>
    <row r="25" spans="3:4" x14ac:dyDescent="0.25">
      <c r="C25" s="104"/>
      <c r="D25" s="104"/>
    </row>
    <row r="26" spans="3:4" x14ac:dyDescent="0.25">
      <c r="C26" s="104"/>
      <c r="D26" s="104"/>
    </row>
    <row r="27" spans="3:4" x14ac:dyDescent="0.25">
      <c r="C27" s="104"/>
      <c r="D27" s="104"/>
    </row>
    <row r="28" spans="3:4" x14ac:dyDescent="0.25">
      <c r="C28" s="104"/>
      <c r="D28" s="104"/>
    </row>
  </sheetData>
  <conditionalFormatting sqref="C4:J4">
    <cfRule type="colorScale" priority="12">
      <colorScale>
        <cfvo type="min"/>
        <cfvo type="percentile" val="50"/>
        <cfvo type="max"/>
        <color rgb="FFF8696B"/>
        <color rgb="FFFFEB84"/>
        <color rgb="FF63BE7B"/>
      </colorScale>
    </cfRule>
  </conditionalFormatting>
  <conditionalFormatting sqref="C4:J5">
    <cfRule type="colorScale" priority="13">
      <colorScale>
        <cfvo type="min"/>
        <cfvo type="percentile" val="50"/>
        <cfvo type="max"/>
        <color rgb="FFF8696B"/>
        <color rgb="FFFFEB84"/>
        <color rgb="FF63BE7B"/>
      </colorScale>
    </cfRule>
  </conditionalFormatting>
  <conditionalFormatting sqref="C5:J5">
    <cfRule type="colorScale" priority="14">
      <colorScale>
        <cfvo type="min"/>
        <cfvo type="percentile" val="50"/>
        <cfvo type="max"/>
        <color rgb="FFF8696B"/>
        <color rgb="FFFFEB84"/>
        <color rgb="FF63BE7B"/>
      </colorScale>
    </cfRule>
  </conditionalFormatting>
  <conditionalFormatting sqref="C9:J9">
    <cfRule type="colorScale" priority="7">
      <colorScale>
        <cfvo type="min"/>
        <cfvo type="percentile" val="50"/>
        <cfvo type="max"/>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C10:J10">
    <cfRule type="colorScale" priority="5">
      <colorScale>
        <cfvo type="min"/>
        <cfvo type="percentile" val="50"/>
        <cfvo type="max"/>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C14:J14">
    <cfRule type="colorScale" priority="3">
      <colorScale>
        <cfvo type="min"/>
        <cfvo type="percentile" val="50"/>
        <cfvo type="max"/>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C15:J15">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onditionalFormatting>
  <dataValidations count="1">
    <dataValidation type="whole" allowBlank="1" showInputMessage="1" showErrorMessage="1" sqref="C13:J13 C3:J3 C8:J8" xr:uid="{00000000-0002-0000-0400-000000000000}">
      <formula1>0</formula1>
      <formula2>9</formula2>
    </dataValidation>
  </dataValidations>
  <pageMargins left="0.7" right="0.7" top="0.75" bottom="0.75" header="0.3" footer="0.3"/>
  <pageSetup paperSize="9" orientation="portrait" r:id="rId1"/>
  <headerFooter>
    <oddFooter>&amp;C&amp;1#&amp;"Calibri"&amp;12&amp;K008000Internal Use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2E0B8-F18B-48AC-AD39-6CD3A8A44AA0}">
  <dimension ref="A1:F8"/>
  <sheetViews>
    <sheetView workbookViewId="0">
      <selection activeCell="I7" sqref="I7"/>
    </sheetView>
  </sheetViews>
  <sheetFormatPr defaultRowHeight="15" x14ac:dyDescent="0.25"/>
  <cols>
    <col min="2" max="2" width="46.28515625" customWidth="1"/>
    <col min="3" max="3" width="14.28515625" customWidth="1"/>
    <col min="4" max="4" width="11.5703125" customWidth="1"/>
    <col min="5" max="5" width="14.28515625" customWidth="1"/>
    <col min="6" max="6" width="15.42578125" customWidth="1"/>
  </cols>
  <sheetData>
    <row r="1" spans="1:6" x14ac:dyDescent="0.25">
      <c r="A1" t="s">
        <v>50</v>
      </c>
      <c r="B1" t="s">
        <v>796</v>
      </c>
      <c r="C1" t="s">
        <v>797</v>
      </c>
      <c r="D1" t="s">
        <v>798</v>
      </c>
      <c r="E1" t="s">
        <v>799</v>
      </c>
      <c r="F1" t="s">
        <v>800</v>
      </c>
    </row>
    <row r="2" spans="1:6" x14ac:dyDescent="0.25">
      <c r="A2" t="s">
        <v>225</v>
      </c>
      <c r="B2" t="s">
        <v>801</v>
      </c>
      <c r="C2" s="190"/>
      <c r="E2" s="190">
        <v>44782</v>
      </c>
    </row>
    <row r="3" spans="1:6" x14ac:dyDescent="0.25">
      <c r="A3" t="s">
        <v>224</v>
      </c>
      <c r="B3" t="s">
        <v>802</v>
      </c>
      <c r="C3" s="190">
        <v>44650</v>
      </c>
      <c r="D3">
        <v>8</v>
      </c>
      <c r="E3" s="190">
        <v>44564</v>
      </c>
      <c r="F3">
        <f>_xlfn.DAYS(E3,C3)</f>
        <v>-86</v>
      </c>
    </row>
    <row r="4" spans="1:6" x14ac:dyDescent="0.25">
      <c r="A4" t="s">
        <v>224</v>
      </c>
      <c r="B4" t="s">
        <v>803</v>
      </c>
      <c r="C4" s="190">
        <v>45138</v>
      </c>
      <c r="D4">
        <v>8</v>
      </c>
      <c r="E4" s="190">
        <v>44805</v>
      </c>
      <c r="F4">
        <f t="shared" ref="F4:F7" si="0">_xlfn.DAYS(E4,C4)</f>
        <v>-333</v>
      </c>
    </row>
    <row r="5" spans="1:6" x14ac:dyDescent="0.25">
      <c r="A5" t="s">
        <v>226</v>
      </c>
      <c r="B5" t="s">
        <v>804</v>
      </c>
      <c r="C5" s="190">
        <v>44651</v>
      </c>
      <c r="D5">
        <v>3</v>
      </c>
      <c r="E5" s="190">
        <v>44651</v>
      </c>
      <c r="F5">
        <f t="shared" si="0"/>
        <v>0</v>
      </c>
    </row>
    <row r="6" spans="1:6" x14ac:dyDescent="0.25">
      <c r="A6" t="s">
        <v>226</v>
      </c>
      <c r="B6" t="s">
        <v>805</v>
      </c>
      <c r="C6" s="190">
        <v>44926</v>
      </c>
      <c r="D6">
        <v>3</v>
      </c>
      <c r="E6" s="190">
        <v>44926</v>
      </c>
      <c r="F6">
        <f t="shared" si="0"/>
        <v>0</v>
      </c>
    </row>
    <row r="7" spans="1:6" x14ac:dyDescent="0.25">
      <c r="A7" t="s">
        <v>226</v>
      </c>
      <c r="B7" t="s">
        <v>806</v>
      </c>
      <c r="C7" s="190">
        <v>44712</v>
      </c>
      <c r="D7">
        <v>5</v>
      </c>
      <c r="E7" s="190">
        <v>44712</v>
      </c>
      <c r="F7">
        <f t="shared" si="0"/>
        <v>0</v>
      </c>
    </row>
    <row r="8" spans="1:6" x14ac:dyDescent="0.25">
      <c r="A8" t="s">
        <v>226</v>
      </c>
      <c r="B8" t="s">
        <v>807</v>
      </c>
      <c r="C8" s="190">
        <v>44895</v>
      </c>
      <c r="D8">
        <v>5</v>
      </c>
      <c r="E8" s="210" t="s">
        <v>808</v>
      </c>
      <c r="F8" t="e">
        <f>_xlfn.DAYS(E8,C8)</f>
        <v>#VALUE!</v>
      </c>
    </row>
  </sheetData>
  <sheetProtection algorithmName="SHA-512" hashValue="hjdisf2V9NCqmTnj4627HYH3BDdkWU9ups3RukpW2ZXfauvNXqhHGelzRKV/f2+2vDfcmduiM46Owjy/3S0l/A==" saltValue="ySaLcXFkXYsFHmDAXu2gKw=="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B2:K21"/>
  <sheetViews>
    <sheetView showGridLines="0" workbookViewId="0">
      <selection activeCell="D24" sqref="D24"/>
    </sheetView>
  </sheetViews>
  <sheetFormatPr defaultColWidth="8.7109375" defaultRowHeight="15" x14ac:dyDescent="0.25"/>
  <cols>
    <col min="2" max="2" width="10.42578125" bestFit="1" customWidth="1"/>
    <col min="3" max="3" width="12.7109375" bestFit="1" customWidth="1"/>
    <col min="4" max="4" width="28" bestFit="1" customWidth="1"/>
    <col min="5" max="5" width="26.42578125" bestFit="1" customWidth="1"/>
    <col min="6" max="6" width="31" bestFit="1" customWidth="1"/>
    <col min="7" max="7" width="25.7109375" bestFit="1" customWidth="1"/>
    <col min="8" max="8" width="21" bestFit="1" customWidth="1"/>
    <col min="9" max="10" width="53.7109375" customWidth="1"/>
  </cols>
  <sheetData>
    <row r="2" spans="2:11" x14ac:dyDescent="0.25">
      <c r="B2" s="4" t="s">
        <v>809</v>
      </c>
      <c r="C2" s="4" t="s">
        <v>810</v>
      </c>
      <c r="D2" s="4" t="s">
        <v>811</v>
      </c>
      <c r="E2" s="4" t="s">
        <v>812</v>
      </c>
      <c r="F2" s="4" t="s">
        <v>813</v>
      </c>
      <c r="G2" s="4" t="s">
        <v>814</v>
      </c>
      <c r="H2" s="4" t="s">
        <v>815</v>
      </c>
      <c r="I2" s="4" t="s">
        <v>816</v>
      </c>
      <c r="J2" t="s">
        <v>427</v>
      </c>
      <c r="K2" t="s">
        <v>817</v>
      </c>
    </row>
    <row r="3" spans="2:11" x14ac:dyDescent="0.25">
      <c r="B3" t="s">
        <v>404</v>
      </c>
      <c r="C3" t="s">
        <v>818</v>
      </c>
      <c r="D3" t="s">
        <v>819</v>
      </c>
      <c r="E3" t="s">
        <v>820</v>
      </c>
      <c r="F3" t="s">
        <v>820</v>
      </c>
      <c r="G3" t="s">
        <v>481</v>
      </c>
      <c r="H3" t="s">
        <v>821</v>
      </c>
      <c r="I3" t="s">
        <v>822</v>
      </c>
      <c r="J3" t="s">
        <v>823</v>
      </c>
      <c r="K3" t="s">
        <v>824</v>
      </c>
    </row>
    <row r="4" spans="2:11" x14ac:dyDescent="0.25">
      <c r="B4" t="s">
        <v>825</v>
      </c>
      <c r="C4" t="s">
        <v>826</v>
      </c>
      <c r="D4" t="s">
        <v>827</v>
      </c>
      <c r="E4" t="s">
        <v>828</v>
      </c>
      <c r="F4" t="s">
        <v>828</v>
      </c>
      <c r="G4" t="s">
        <v>482</v>
      </c>
      <c r="H4" t="s">
        <v>829</v>
      </c>
      <c r="I4" t="s">
        <v>830</v>
      </c>
      <c r="J4" t="s">
        <v>831</v>
      </c>
      <c r="K4" t="s">
        <v>832</v>
      </c>
    </row>
    <row r="5" spans="2:11" x14ac:dyDescent="0.25">
      <c r="E5" t="s">
        <v>833</v>
      </c>
      <c r="F5" t="s">
        <v>833</v>
      </c>
      <c r="I5" t="s">
        <v>834</v>
      </c>
      <c r="J5" t="s">
        <v>835</v>
      </c>
    </row>
    <row r="6" spans="2:11" x14ac:dyDescent="0.25">
      <c r="F6" t="s">
        <v>836</v>
      </c>
      <c r="I6" t="s">
        <v>837</v>
      </c>
      <c r="J6" s="114" t="s">
        <v>838</v>
      </c>
    </row>
    <row r="7" spans="2:11" x14ac:dyDescent="0.25">
      <c r="F7" t="s">
        <v>839</v>
      </c>
      <c r="I7" t="s">
        <v>840</v>
      </c>
    </row>
    <row r="8" spans="2:11" x14ac:dyDescent="0.25">
      <c r="B8" s="4" t="s">
        <v>841</v>
      </c>
      <c r="D8" s="4" t="s">
        <v>73</v>
      </c>
      <c r="F8" t="s">
        <v>842</v>
      </c>
    </row>
    <row r="9" spans="2:11" x14ac:dyDescent="0.25">
      <c r="B9" t="s">
        <v>843</v>
      </c>
      <c r="D9" t="s">
        <v>844</v>
      </c>
    </row>
    <row r="10" spans="2:11" x14ac:dyDescent="0.25">
      <c r="B10" t="s">
        <v>845</v>
      </c>
      <c r="D10" t="s">
        <v>838</v>
      </c>
    </row>
    <row r="11" spans="2:11" x14ac:dyDescent="0.25">
      <c r="B11" t="s">
        <v>846</v>
      </c>
    </row>
    <row r="12" spans="2:11" x14ac:dyDescent="0.25">
      <c r="B12" t="s">
        <v>847</v>
      </c>
    </row>
    <row r="14" spans="2:11" x14ac:dyDescent="0.25">
      <c r="B14" s="4" t="s">
        <v>63</v>
      </c>
      <c r="D14" s="4" t="s">
        <v>75</v>
      </c>
      <c r="E14" s="4" t="s">
        <v>848</v>
      </c>
      <c r="F14" s="4" t="s">
        <v>105</v>
      </c>
      <c r="G14" s="4"/>
    </row>
    <row r="15" spans="2:11" x14ac:dyDescent="0.25">
      <c r="B15" t="s">
        <v>849</v>
      </c>
      <c r="D15" t="s">
        <v>849</v>
      </c>
      <c r="E15" t="s">
        <v>252</v>
      </c>
      <c r="F15" t="s">
        <v>850</v>
      </c>
    </row>
    <row r="16" spans="2:11" x14ac:dyDescent="0.25">
      <c r="B16" t="s">
        <v>851</v>
      </c>
      <c r="D16" t="s">
        <v>851</v>
      </c>
      <c r="E16" t="s">
        <v>253</v>
      </c>
      <c r="F16" t="s">
        <v>852</v>
      </c>
    </row>
    <row r="17" spans="2:5" x14ac:dyDescent="0.25">
      <c r="B17" t="s">
        <v>853</v>
      </c>
      <c r="D17" t="s">
        <v>853</v>
      </c>
      <c r="E17" t="s">
        <v>255</v>
      </c>
    </row>
    <row r="18" spans="2:5" x14ac:dyDescent="0.25">
      <c r="B18" t="s">
        <v>854</v>
      </c>
      <c r="D18" t="s">
        <v>855</v>
      </c>
      <c r="E18" t="s">
        <v>256</v>
      </c>
    </row>
    <row r="19" spans="2:5" x14ac:dyDescent="0.25">
      <c r="B19" t="s">
        <v>856</v>
      </c>
      <c r="E19" t="s">
        <v>257</v>
      </c>
    </row>
    <row r="20" spans="2:5" x14ac:dyDescent="0.25">
      <c r="B20" t="s">
        <v>857</v>
      </c>
      <c r="E20" s="182" t="s">
        <v>254</v>
      </c>
    </row>
    <row r="21" spans="2:5" x14ac:dyDescent="0.25">
      <c r="B21" t="s">
        <v>858</v>
      </c>
    </row>
  </sheetData>
  <pageMargins left="0.7" right="0.7" top="0.75" bottom="0.75" header="0.3" footer="0.3"/>
  <pageSetup paperSize="9" orientation="portrait" r:id="rId1"/>
  <headerFooter>
    <oddFooter>&amp;C&amp;1#&amp;"Calibri"&amp;12&amp;K008000Internal Use</oddFooter>
  </headerFooter>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6"/>
  </sheetPr>
  <dimension ref="B1:K1178"/>
  <sheetViews>
    <sheetView topLeftCell="A8" workbookViewId="0">
      <selection activeCell="C21" sqref="C21"/>
    </sheetView>
  </sheetViews>
  <sheetFormatPr defaultColWidth="8.7109375" defaultRowHeight="15" x14ac:dyDescent="0.25"/>
  <cols>
    <col min="1" max="1" width="4.28515625" customWidth="1"/>
    <col min="2" max="2" width="49.28515625" customWidth="1"/>
    <col min="3" max="3" width="152.42578125" customWidth="1"/>
  </cols>
  <sheetData>
    <row r="1" spans="2:11" s="1" customFormat="1" ht="67.150000000000006" customHeight="1" x14ac:dyDescent="0.25"/>
    <row r="2" spans="2:11" s="1" customFormat="1" ht="27" thickBot="1" x14ac:dyDescent="0.45">
      <c r="B2" s="57" t="s">
        <v>14</v>
      </c>
      <c r="C2" s="18"/>
      <c r="D2" s="216"/>
      <c r="E2" s="216"/>
      <c r="F2" s="216"/>
      <c r="G2" s="216"/>
      <c r="H2" s="213"/>
      <c r="I2" s="213"/>
      <c r="J2" s="213"/>
      <c r="K2" s="213"/>
    </row>
    <row r="3" spans="2:11" s="1" customFormat="1" ht="18" x14ac:dyDescent="0.25">
      <c r="B3" s="74"/>
      <c r="C3" s="213"/>
      <c r="D3" s="216"/>
      <c r="E3" s="216"/>
      <c r="F3" s="216"/>
      <c r="G3" s="216"/>
      <c r="H3" s="213"/>
      <c r="I3" s="213"/>
      <c r="J3" s="213"/>
      <c r="K3" s="213"/>
    </row>
    <row r="4" spans="2:11" s="1" customFormat="1" x14ac:dyDescent="0.25">
      <c r="B4" s="217"/>
      <c r="C4" s="218" t="s">
        <v>15</v>
      </c>
      <c r="D4" s="213"/>
      <c r="E4" s="213"/>
      <c r="F4" s="213"/>
      <c r="G4" s="213"/>
      <c r="H4" s="213"/>
      <c r="I4" s="213"/>
      <c r="J4" s="213"/>
      <c r="K4" s="213"/>
    </row>
    <row r="5" spans="2:11" s="1" customFormat="1" x14ac:dyDescent="0.25">
      <c r="B5" s="213"/>
      <c r="C5" s="218"/>
      <c r="D5" s="213"/>
      <c r="E5" s="213"/>
      <c r="F5" s="213"/>
      <c r="G5" s="213"/>
      <c r="H5" s="213"/>
      <c r="I5" s="213"/>
      <c r="J5" s="213"/>
      <c r="K5" s="213"/>
    </row>
    <row r="6" spans="2:11" s="1" customFormat="1" x14ac:dyDescent="0.25">
      <c r="B6" s="75"/>
      <c r="C6" s="218" t="s">
        <v>16</v>
      </c>
      <c r="D6" s="213"/>
      <c r="E6" s="213"/>
      <c r="F6" s="213"/>
      <c r="G6" s="213"/>
      <c r="H6" s="213"/>
      <c r="I6" s="213"/>
      <c r="J6" s="213"/>
      <c r="K6" s="213"/>
    </row>
    <row r="7" spans="2:11" s="1" customFormat="1" x14ac:dyDescent="0.25">
      <c r="B7" s="76"/>
      <c r="C7" s="218"/>
      <c r="D7" s="213"/>
      <c r="E7" s="213"/>
      <c r="F7" s="213"/>
      <c r="G7" s="213"/>
      <c r="H7" s="213"/>
      <c r="I7" s="213"/>
      <c r="J7" s="213"/>
      <c r="K7" s="213"/>
    </row>
    <row r="8" spans="2:11" s="1" customFormat="1" x14ac:dyDescent="0.25">
      <c r="B8" s="77"/>
      <c r="C8" s="218" t="s">
        <v>17</v>
      </c>
      <c r="D8" s="213"/>
      <c r="E8" s="213"/>
      <c r="F8" s="213"/>
      <c r="G8" s="213"/>
      <c r="H8" s="213"/>
      <c r="I8" s="213"/>
      <c r="J8" s="213"/>
      <c r="K8" s="213"/>
    </row>
    <row r="9" spans="2:11" s="1" customFormat="1" ht="29.1" customHeight="1" x14ac:dyDescent="0.25">
      <c r="B9" s="213"/>
      <c r="C9" s="218"/>
      <c r="D9" s="213"/>
      <c r="E9" s="213"/>
      <c r="F9" s="213"/>
      <c r="G9" s="213"/>
      <c r="H9" s="213"/>
      <c r="I9" s="213"/>
      <c r="J9" s="213"/>
      <c r="K9" s="213"/>
    </row>
    <row r="10" spans="2:11" s="1" customFormat="1" ht="27" thickBot="1" x14ac:dyDescent="0.45">
      <c r="B10" s="57" t="s">
        <v>18</v>
      </c>
      <c r="C10" s="219"/>
      <c r="D10" s="213"/>
      <c r="E10" s="213"/>
      <c r="F10" s="213"/>
      <c r="G10" s="213"/>
      <c r="H10" s="213"/>
      <c r="I10" s="213"/>
      <c r="J10" s="213"/>
      <c r="K10" s="213"/>
    </row>
    <row r="11" spans="2:11" s="1" customFormat="1" x14ac:dyDescent="0.25">
      <c r="B11" s="213"/>
      <c r="C11" s="218"/>
      <c r="D11" s="213"/>
      <c r="E11" s="213"/>
      <c r="F11" s="213"/>
      <c r="G11" s="213"/>
      <c r="H11" s="213"/>
      <c r="I11" s="213"/>
      <c r="J11" s="213"/>
      <c r="K11" s="213"/>
    </row>
    <row r="12" spans="2:11" s="1" customFormat="1" x14ac:dyDescent="0.25">
      <c r="B12" s="213" t="s">
        <v>19</v>
      </c>
      <c r="C12" s="218"/>
      <c r="D12" s="213"/>
      <c r="E12" s="213"/>
      <c r="F12" s="213"/>
      <c r="G12" s="213"/>
      <c r="H12" s="213"/>
      <c r="I12" s="213"/>
      <c r="J12" s="213"/>
      <c r="K12" s="213"/>
    </row>
    <row r="13" spans="2:11" s="1" customFormat="1" x14ac:dyDescent="0.25">
      <c r="B13" s="213" t="s">
        <v>20</v>
      </c>
      <c r="C13" s="218"/>
      <c r="D13" s="213"/>
      <c r="E13" s="213"/>
      <c r="F13" s="213"/>
      <c r="G13" s="213"/>
      <c r="H13" s="213"/>
      <c r="I13" s="213"/>
      <c r="J13" s="213"/>
      <c r="K13" s="213"/>
    </row>
    <row r="14" spans="2:11" s="1" customFormat="1" x14ac:dyDescent="0.25">
      <c r="B14" s="213" t="s">
        <v>21</v>
      </c>
      <c r="C14" s="218"/>
      <c r="D14" s="213"/>
      <c r="E14" s="213"/>
      <c r="F14" s="213"/>
      <c r="G14" s="213"/>
      <c r="H14" s="213"/>
      <c r="I14" s="213"/>
      <c r="J14" s="213"/>
      <c r="K14" s="213"/>
    </row>
    <row r="15" spans="2:11" s="1" customFormat="1" x14ac:dyDescent="0.25">
      <c r="B15" s="213" t="s">
        <v>22</v>
      </c>
      <c r="C15" s="218"/>
      <c r="D15" s="213"/>
      <c r="E15" s="213"/>
      <c r="F15" s="213"/>
      <c r="G15" s="213"/>
      <c r="H15" s="213"/>
      <c r="I15" s="213"/>
      <c r="J15" s="213"/>
      <c r="K15" s="213"/>
    </row>
    <row r="16" spans="2:11" s="1" customFormat="1" x14ac:dyDescent="0.25">
      <c r="B16" s="213" t="s">
        <v>23</v>
      </c>
      <c r="C16" s="218"/>
      <c r="D16" s="213"/>
      <c r="E16" s="213"/>
      <c r="F16" s="213"/>
      <c r="G16" s="213"/>
      <c r="H16" s="213"/>
      <c r="I16" s="213"/>
      <c r="J16" s="213"/>
      <c r="K16" s="213"/>
    </row>
    <row r="17" spans="2:11" s="1" customFormat="1" x14ac:dyDescent="0.25">
      <c r="B17" s="213" t="s">
        <v>24</v>
      </c>
      <c r="C17" s="218"/>
      <c r="D17" s="213"/>
      <c r="E17" s="213"/>
      <c r="F17" s="213"/>
      <c r="G17" s="213"/>
      <c r="H17" s="213"/>
      <c r="I17" s="213"/>
      <c r="J17" s="213"/>
      <c r="K17" s="213"/>
    </row>
    <row r="18" spans="2:11" s="1" customFormat="1" ht="23.1" customHeight="1" x14ac:dyDescent="0.25">
      <c r="B18" s="213"/>
      <c r="C18" s="218"/>
      <c r="D18" s="213"/>
      <c r="E18" s="213"/>
      <c r="F18" s="213"/>
      <c r="G18" s="213"/>
      <c r="H18" s="213"/>
      <c r="I18" s="213"/>
      <c r="J18" s="213"/>
      <c r="K18" s="213"/>
    </row>
    <row r="19" spans="2:11" s="1" customFormat="1" ht="27" thickBot="1" x14ac:dyDescent="0.45">
      <c r="B19" s="57" t="s">
        <v>25</v>
      </c>
      <c r="C19" s="219"/>
      <c r="D19" s="213"/>
      <c r="E19" s="213"/>
      <c r="F19" s="213"/>
      <c r="G19" s="213"/>
      <c r="H19" s="213"/>
      <c r="I19" s="213"/>
      <c r="J19" s="213"/>
      <c r="K19" s="213"/>
    </row>
    <row r="20" spans="2:11" s="1" customFormat="1" x14ac:dyDescent="0.25">
      <c r="B20" s="58"/>
      <c r="C20" s="218"/>
      <c r="D20" s="213"/>
      <c r="E20" s="213"/>
      <c r="F20" s="213"/>
      <c r="G20" s="213"/>
      <c r="H20" s="213"/>
      <c r="I20" s="213"/>
      <c r="J20" s="213"/>
      <c r="K20" s="213"/>
    </row>
    <row r="21" spans="2:11" s="1" customFormat="1" x14ac:dyDescent="0.25">
      <c r="B21" s="213" t="s">
        <v>26</v>
      </c>
      <c r="C21" s="218"/>
      <c r="D21" s="213"/>
      <c r="E21" s="213"/>
      <c r="F21" s="213"/>
      <c r="G21" s="213"/>
      <c r="H21" s="213"/>
      <c r="I21" s="213"/>
      <c r="J21" s="213"/>
      <c r="K21" s="213"/>
    </row>
    <row r="22" spans="2:11" s="1" customFormat="1" x14ac:dyDescent="0.25">
      <c r="B22" s="213" t="s">
        <v>27</v>
      </c>
      <c r="C22" s="218"/>
      <c r="D22" s="213"/>
      <c r="E22" s="213"/>
      <c r="F22" s="213"/>
      <c r="G22" s="213"/>
      <c r="H22" s="213"/>
      <c r="I22" s="213"/>
      <c r="J22" s="213"/>
      <c r="K22" s="213"/>
    </row>
    <row r="23" spans="2:11" s="1" customFormat="1" x14ac:dyDescent="0.25">
      <c r="B23" s="213"/>
      <c r="C23" s="218"/>
      <c r="D23" s="213"/>
      <c r="E23" s="213"/>
      <c r="F23" s="213"/>
      <c r="G23" s="213"/>
      <c r="H23" s="213"/>
      <c r="I23" s="213"/>
      <c r="J23" s="213"/>
      <c r="K23" s="213"/>
    </row>
    <row r="24" spans="2:11" s="1" customFormat="1" x14ac:dyDescent="0.25">
      <c r="B24" s="47" t="s">
        <v>28</v>
      </c>
      <c r="C24" s="218"/>
      <c r="D24" s="213"/>
      <c r="E24" s="213"/>
      <c r="F24" s="213"/>
      <c r="G24" s="213"/>
      <c r="H24" s="213"/>
      <c r="I24" s="213"/>
      <c r="J24" s="213"/>
      <c r="K24" s="213"/>
    </row>
    <row r="25" spans="2:11" s="1" customFormat="1" x14ac:dyDescent="0.25">
      <c r="B25" s="213"/>
      <c r="C25" s="218"/>
      <c r="D25" s="213"/>
      <c r="E25" s="213"/>
      <c r="F25" s="213"/>
      <c r="G25" s="213"/>
      <c r="H25" s="213"/>
      <c r="I25" s="213"/>
      <c r="J25" s="213"/>
      <c r="K25" s="213"/>
    </row>
    <row r="26" spans="2:11" s="1" customFormat="1" x14ac:dyDescent="0.25">
      <c r="B26" s="213" t="s">
        <v>29</v>
      </c>
      <c r="C26" s="218"/>
      <c r="D26" s="213"/>
      <c r="E26" s="213"/>
      <c r="F26" s="213"/>
      <c r="G26" s="213"/>
      <c r="H26" s="213"/>
      <c r="I26" s="213"/>
      <c r="J26" s="213"/>
      <c r="K26" s="213"/>
    </row>
    <row r="27" spans="2:11" s="1" customFormat="1" x14ac:dyDescent="0.25">
      <c r="B27" s="213"/>
      <c r="C27" s="218"/>
      <c r="D27" s="213"/>
      <c r="E27" s="213"/>
      <c r="F27" s="213"/>
      <c r="G27" s="213"/>
      <c r="H27" s="213"/>
      <c r="I27" s="213"/>
      <c r="J27" s="213"/>
      <c r="K27" s="213"/>
    </row>
    <row r="28" spans="2:11" s="1" customFormat="1" x14ac:dyDescent="0.25">
      <c r="B28" s="213"/>
      <c r="C28" s="218"/>
      <c r="D28" s="213"/>
      <c r="E28" s="213"/>
      <c r="F28" s="213"/>
      <c r="G28" s="213"/>
      <c r="H28" s="213"/>
      <c r="I28" s="213"/>
      <c r="J28" s="213"/>
      <c r="K28" s="213"/>
    </row>
    <row r="29" spans="2:11" s="1" customFormat="1" x14ac:dyDescent="0.25">
      <c r="B29" s="213"/>
      <c r="C29" s="218"/>
      <c r="D29" s="213"/>
      <c r="E29" s="213"/>
      <c r="F29" s="213"/>
      <c r="G29" s="213"/>
      <c r="H29" s="213"/>
      <c r="I29" s="213"/>
      <c r="J29" s="213"/>
      <c r="K29" s="213"/>
    </row>
    <row r="30" spans="2:11" s="1" customFormat="1" x14ac:dyDescent="0.25">
      <c r="B30" s="213"/>
      <c r="C30" s="218"/>
      <c r="D30" s="213"/>
      <c r="E30" s="213"/>
      <c r="F30" s="213"/>
      <c r="G30" s="213"/>
      <c r="H30" s="213"/>
      <c r="I30" s="213"/>
      <c r="J30" s="213"/>
      <c r="K30" s="213"/>
    </row>
    <row r="31" spans="2:11" s="1" customFormat="1" x14ac:dyDescent="0.25">
      <c r="B31" s="213"/>
      <c r="C31" s="218"/>
      <c r="D31" s="213"/>
      <c r="E31" s="213"/>
      <c r="F31" s="213"/>
      <c r="G31" s="213"/>
      <c r="H31" s="213"/>
      <c r="I31" s="213"/>
      <c r="J31" s="213"/>
      <c r="K31" s="213"/>
    </row>
    <row r="32" spans="2:11" s="1" customFormat="1" x14ac:dyDescent="0.25">
      <c r="B32" s="213"/>
      <c r="C32" s="218"/>
      <c r="D32" s="213"/>
      <c r="E32" s="213"/>
      <c r="F32" s="213"/>
      <c r="G32" s="213"/>
      <c r="H32" s="213"/>
      <c r="I32" s="213"/>
      <c r="J32" s="213"/>
      <c r="K32" s="213"/>
    </row>
    <row r="33" spans="2:11" s="1" customFormat="1" x14ac:dyDescent="0.25">
      <c r="B33" s="213"/>
      <c r="C33" s="218"/>
      <c r="D33" s="213"/>
      <c r="E33" s="213"/>
      <c r="F33" s="213"/>
      <c r="G33" s="213"/>
      <c r="H33" s="213"/>
      <c r="I33" s="213"/>
      <c r="J33" s="213"/>
      <c r="K33" s="213"/>
    </row>
    <row r="34" spans="2:11" s="1" customFormat="1" x14ac:dyDescent="0.25">
      <c r="B34" s="213"/>
      <c r="C34" s="218"/>
      <c r="D34" s="213"/>
      <c r="E34" s="213"/>
      <c r="F34" s="213"/>
      <c r="G34" s="213"/>
      <c r="H34" s="213"/>
      <c r="I34" s="213"/>
      <c r="J34" s="213"/>
      <c r="K34" s="213"/>
    </row>
    <row r="35" spans="2:11" s="1" customFormat="1" x14ac:dyDescent="0.25">
      <c r="B35" s="213"/>
      <c r="C35" s="218"/>
      <c r="D35" s="213"/>
      <c r="E35" s="213"/>
      <c r="F35" s="213"/>
      <c r="G35" s="213"/>
      <c r="H35" s="213"/>
      <c r="I35" s="213"/>
      <c r="J35" s="213"/>
      <c r="K35" s="213"/>
    </row>
    <row r="36" spans="2:11" s="1" customFormat="1" x14ac:dyDescent="0.25">
      <c r="B36" s="213"/>
      <c r="C36" s="218"/>
      <c r="D36" s="213"/>
      <c r="E36" s="213"/>
      <c r="F36" s="213"/>
      <c r="G36" s="213"/>
      <c r="H36" s="213"/>
      <c r="I36" s="213"/>
      <c r="J36" s="213"/>
      <c r="K36" s="213"/>
    </row>
    <row r="37" spans="2:11" s="1" customFormat="1" x14ac:dyDescent="0.25">
      <c r="B37" s="213"/>
      <c r="C37" s="218"/>
      <c r="D37" s="213"/>
      <c r="E37" s="213"/>
      <c r="F37" s="213"/>
      <c r="G37" s="213"/>
      <c r="H37" s="213"/>
      <c r="I37" s="213"/>
      <c r="J37" s="213"/>
      <c r="K37" s="213"/>
    </row>
    <row r="38" spans="2:11" s="1" customFormat="1" x14ac:dyDescent="0.25">
      <c r="B38" s="213"/>
      <c r="C38" s="218"/>
      <c r="D38" s="213"/>
      <c r="E38" s="213"/>
      <c r="F38" s="213"/>
      <c r="G38" s="213"/>
      <c r="H38" s="213"/>
      <c r="I38" s="213"/>
      <c r="J38" s="213"/>
      <c r="K38" s="213"/>
    </row>
    <row r="39" spans="2:11" s="1" customFormat="1" x14ac:dyDescent="0.25">
      <c r="B39" s="213"/>
      <c r="C39" s="218"/>
      <c r="D39" s="213"/>
      <c r="E39" s="213"/>
      <c r="F39" s="213"/>
      <c r="G39" s="213"/>
      <c r="H39" s="213"/>
      <c r="I39" s="213"/>
      <c r="J39" s="213"/>
      <c r="K39" s="213"/>
    </row>
    <row r="40" spans="2:11" s="1" customFormat="1" x14ac:dyDescent="0.25">
      <c r="B40" s="213"/>
      <c r="C40" s="218"/>
      <c r="D40" s="213"/>
      <c r="E40" s="213"/>
      <c r="F40" s="213"/>
      <c r="G40" s="213"/>
      <c r="H40" s="213"/>
      <c r="I40" s="213"/>
      <c r="J40" s="213"/>
      <c r="K40" s="213"/>
    </row>
    <row r="41" spans="2:11" s="1" customFormat="1" x14ac:dyDescent="0.25">
      <c r="B41" s="213"/>
      <c r="C41" s="218"/>
      <c r="D41" s="213"/>
      <c r="E41" s="213"/>
      <c r="F41" s="213"/>
      <c r="G41" s="213"/>
      <c r="H41" s="213"/>
      <c r="I41" s="213"/>
      <c r="J41" s="213"/>
      <c r="K41" s="213"/>
    </row>
    <row r="42" spans="2:11" s="1" customFormat="1" x14ac:dyDescent="0.25">
      <c r="B42" s="213"/>
      <c r="C42" s="218"/>
      <c r="D42" s="213"/>
      <c r="E42" s="213"/>
      <c r="F42" s="213"/>
      <c r="G42" s="213"/>
      <c r="H42" s="213"/>
      <c r="I42" s="213"/>
      <c r="J42" s="213"/>
      <c r="K42" s="213"/>
    </row>
    <row r="43" spans="2:11" s="1" customFormat="1" x14ac:dyDescent="0.25">
      <c r="B43" s="213"/>
      <c r="C43" s="218"/>
      <c r="D43" s="213"/>
      <c r="E43" s="213"/>
      <c r="F43" s="213"/>
      <c r="G43" s="213"/>
      <c r="H43" s="213"/>
      <c r="I43" s="213"/>
      <c r="J43" s="213"/>
      <c r="K43" s="213"/>
    </row>
    <row r="44" spans="2:11" s="1" customFormat="1" x14ac:dyDescent="0.25">
      <c r="B44" s="213"/>
      <c r="C44" s="218"/>
      <c r="D44" s="213"/>
      <c r="E44" s="213"/>
      <c r="F44" s="213"/>
      <c r="G44" s="213"/>
      <c r="H44" s="213"/>
      <c r="I44" s="213"/>
      <c r="J44" s="213"/>
      <c r="K44" s="213"/>
    </row>
    <row r="45" spans="2:11" s="1" customFormat="1" x14ac:dyDescent="0.25">
      <c r="B45" s="213"/>
      <c r="C45" s="218"/>
      <c r="D45" s="213"/>
      <c r="E45" s="213"/>
      <c r="F45" s="213"/>
      <c r="G45" s="213"/>
      <c r="H45" s="213"/>
      <c r="I45" s="213"/>
      <c r="J45" s="213"/>
      <c r="K45" s="213"/>
    </row>
    <row r="46" spans="2:11" s="1" customFormat="1" x14ac:dyDescent="0.25">
      <c r="B46" s="213"/>
      <c r="C46" s="218"/>
      <c r="D46" s="213"/>
      <c r="E46" s="213"/>
      <c r="F46" s="213"/>
      <c r="G46" s="213"/>
      <c r="H46" s="213"/>
      <c r="I46" s="213"/>
      <c r="J46" s="213"/>
      <c r="K46" s="213"/>
    </row>
    <row r="47" spans="2:11" s="1" customFormat="1" x14ac:dyDescent="0.25">
      <c r="B47" s="213"/>
      <c r="C47" s="218"/>
      <c r="D47" s="213"/>
      <c r="E47" s="213"/>
      <c r="F47" s="213"/>
      <c r="G47" s="213"/>
      <c r="H47" s="213"/>
      <c r="I47" s="213"/>
      <c r="J47" s="213"/>
      <c r="K47" s="213"/>
    </row>
    <row r="48" spans="2:11" s="1" customFormat="1" x14ac:dyDescent="0.25">
      <c r="B48" s="213"/>
      <c r="C48" s="218"/>
      <c r="D48" s="213"/>
      <c r="E48" s="213"/>
      <c r="F48" s="213"/>
      <c r="G48" s="213"/>
      <c r="H48" s="213"/>
      <c r="I48" s="213"/>
      <c r="J48" s="213"/>
      <c r="K48" s="213"/>
    </row>
    <row r="49" spans="2:11" s="1" customFormat="1" x14ac:dyDescent="0.25">
      <c r="B49" s="213"/>
      <c r="C49" s="218"/>
      <c r="D49" s="213"/>
      <c r="E49" s="213"/>
      <c r="F49" s="213"/>
      <c r="G49" s="213"/>
      <c r="H49" s="213"/>
      <c r="I49" s="213"/>
      <c r="J49" s="213"/>
      <c r="K49" s="213"/>
    </row>
    <row r="50" spans="2:11" s="1" customFormat="1" x14ac:dyDescent="0.25">
      <c r="B50" s="213"/>
      <c r="C50" s="218"/>
      <c r="D50" s="213"/>
      <c r="E50" s="213"/>
      <c r="F50" s="213"/>
      <c r="G50" s="213"/>
      <c r="H50" s="213"/>
      <c r="I50" s="213"/>
      <c r="J50" s="213"/>
      <c r="K50" s="213"/>
    </row>
    <row r="51" spans="2:11" s="1" customFormat="1" x14ac:dyDescent="0.25">
      <c r="B51" s="213"/>
      <c r="C51" s="218"/>
      <c r="D51" s="213"/>
      <c r="E51" s="213"/>
      <c r="F51" s="213"/>
      <c r="G51" s="213"/>
      <c r="H51" s="213"/>
      <c r="I51" s="213"/>
      <c r="J51" s="213"/>
      <c r="K51" s="213"/>
    </row>
    <row r="52" spans="2:11" s="1" customFormat="1" x14ac:dyDescent="0.25">
      <c r="B52" s="213"/>
      <c r="C52" s="218"/>
      <c r="D52" s="213"/>
      <c r="E52" s="213"/>
      <c r="F52" s="213"/>
      <c r="G52" s="213"/>
      <c r="H52" s="213"/>
      <c r="I52" s="213"/>
      <c r="J52" s="213"/>
      <c r="K52" s="213"/>
    </row>
    <row r="53" spans="2:11" s="1" customFormat="1" x14ac:dyDescent="0.25">
      <c r="B53" s="213"/>
      <c r="C53" s="218"/>
      <c r="D53" s="213"/>
      <c r="E53" s="213"/>
      <c r="F53" s="213"/>
      <c r="G53" s="213"/>
      <c r="H53" s="213"/>
      <c r="I53" s="213"/>
      <c r="J53" s="213"/>
      <c r="K53" s="213"/>
    </row>
    <row r="54" spans="2:11" s="1" customFormat="1" x14ac:dyDescent="0.25">
      <c r="B54" s="213"/>
      <c r="C54" s="218"/>
      <c r="D54" s="213"/>
      <c r="E54" s="213"/>
      <c r="F54" s="213"/>
      <c r="G54" s="213"/>
      <c r="H54" s="213"/>
      <c r="I54" s="213"/>
      <c r="J54" s="213"/>
      <c r="K54" s="213"/>
    </row>
    <row r="55" spans="2:11" s="1" customFormat="1" x14ac:dyDescent="0.25">
      <c r="B55" s="213"/>
      <c r="C55" s="218"/>
      <c r="D55" s="213"/>
      <c r="E55" s="213"/>
      <c r="F55" s="213"/>
      <c r="G55" s="213"/>
      <c r="H55" s="213"/>
      <c r="I55" s="213"/>
      <c r="J55" s="213"/>
      <c r="K55" s="213"/>
    </row>
    <row r="56" spans="2:11" s="1" customFormat="1" x14ac:dyDescent="0.25">
      <c r="B56" s="213"/>
      <c r="C56" s="218"/>
      <c r="D56" s="213"/>
      <c r="E56" s="213"/>
      <c r="F56" s="213"/>
      <c r="G56" s="213"/>
      <c r="H56" s="213"/>
      <c r="I56" s="213"/>
      <c r="J56" s="213"/>
      <c r="K56" s="213"/>
    </row>
    <row r="57" spans="2:11" s="1" customFormat="1" x14ac:dyDescent="0.25">
      <c r="B57" s="213"/>
      <c r="C57" s="218"/>
      <c r="D57" s="213"/>
      <c r="E57" s="213"/>
      <c r="F57" s="213"/>
      <c r="G57" s="213"/>
      <c r="H57" s="213"/>
      <c r="I57" s="213"/>
      <c r="J57" s="213"/>
      <c r="K57" s="213"/>
    </row>
    <row r="58" spans="2:11" s="1" customFormat="1" x14ac:dyDescent="0.25">
      <c r="B58" s="213"/>
      <c r="C58" s="218"/>
      <c r="D58" s="213"/>
      <c r="E58" s="213"/>
      <c r="F58" s="213"/>
      <c r="G58" s="213"/>
      <c r="H58" s="213"/>
      <c r="I58" s="213"/>
      <c r="J58" s="213"/>
      <c r="K58" s="213"/>
    </row>
    <row r="59" spans="2:11" s="1" customFormat="1" x14ac:dyDescent="0.25">
      <c r="B59" s="213"/>
      <c r="C59" s="218"/>
      <c r="D59" s="213"/>
      <c r="E59" s="213"/>
      <c r="F59" s="213"/>
      <c r="G59" s="213"/>
      <c r="H59" s="213"/>
      <c r="I59" s="213"/>
      <c r="J59" s="213"/>
      <c r="K59" s="213"/>
    </row>
    <row r="60" spans="2:11" s="1" customFormat="1" x14ac:dyDescent="0.25">
      <c r="B60" s="213"/>
      <c r="C60" s="218"/>
      <c r="D60" s="213"/>
      <c r="E60" s="213"/>
      <c r="F60" s="213"/>
      <c r="G60" s="213"/>
      <c r="H60" s="213"/>
      <c r="I60" s="213"/>
      <c r="J60" s="213"/>
      <c r="K60" s="213"/>
    </row>
    <row r="61" spans="2:11" s="1" customFormat="1" x14ac:dyDescent="0.25">
      <c r="B61" s="213"/>
      <c r="C61" s="218"/>
      <c r="D61" s="213"/>
      <c r="E61" s="213"/>
      <c r="F61" s="213"/>
      <c r="G61" s="213"/>
      <c r="H61" s="213"/>
      <c r="I61" s="213"/>
      <c r="J61" s="213"/>
      <c r="K61" s="213"/>
    </row>
    <row r="62" spans="2:11" s="1" customFormat="1" x14ac:dyDescent="0.25">
      <c r="B62" s="213"/>
      <c r="C62" s="218"/>
      <c r="D62" s="213"/>
      <c r="E62" s="213"/>
      <c r="F62" s="213"/>
      <c r="G62" s="213"/>
      <c r="H62" s="213"/>
      <c r="I62" s="213"/>
      <c r="J62" s="213"/>
      <c r="K62" s="213"/>
    </row>
    <row r="63" spans="2:11" s="1" customFormat="1" x14ac:dyDescent="0.25">
      <c r="B63" s="213"/>
      <c r="C63" s="218"/>
      <c r="D63" s="213"/>
      <c r="E63" s="213"/>
      <c r="F63" s="213"/>
      <c r="G63" s="213"/>
      <c r="H63" s="213"/>
      <c r="I63" s="213"/>
      <c r="J63" s="213"/>
      <c r="K63" s="213"/>
    </row>
    <row r="64" spans="2:11" s="1" customFormat="1" x14ac:dyDescent="0.25">
      <c r="B64" s="213"/>
      <c r="C64" s="218"/>
      <c r="D64" s="213"/>
      <c r="E64" s="213"/>
      <c r="F64" s="213"/>
      <c r="G64" s="213"/>
      <c r="H64" s="213"/>
      <c r="I64" s="213"/>
      <c r="J64" s="213"/>
      <c r="K64" s="213"/>
    </row>
    <row r="65" spans="2:11" s="1" customFormat="1" x14ac:dyDescent="0.25">
      <c r="B65" s="213"/>
      <c r="C65" s="218"/>
      <c r="D65" s="213"/>
      <c r="E65" s="213"/>
      <c r="F65" s="213"/>
      <c r="G65" s="213"/>
      <c r="H65" s="213"/>
      <c r="I65" s="213"/>
      <c r="J65" s="213"/>
      <c r="K65" s="213"/>
    </row>
    <row r="66" spans="2:11" s="1" customFormat="1" x14ac:dyDescent="0.25">
      <c r="B66" s="213"/>
      <c r="C66" s="218"/>
      <c r="D66" s="213"/>
      <c r="E66" s="213"/>
      <c r="F66" s="213"/>
      <c r="G66" s="213"/>
      <c r="H66" s="213"/>
      <c r="I66" s="213"/>
      <c r="J66" s="213"/>
      <c r="K66" s="213"/>
    </row>
    <row r="67" spans="2:11" s="1" customFormat="1" x14ac:dyDescent="0.25">
      <c r="B67" s="213"/>
      <c r="C67" s="213"/>
      <c r="D67" s="213"/>
      <c r="E67" s="213"/>
      <c r="F67" s="213"/>
      <c r="G67" s="213"/>
      <c r="H67" s="213"/>
      <c r="I67" s="213"/>
      <c r="J67" s="213"/>
      <c r="K67" s="213"/>
    </row>
    <row r="68" spans="2:11" s="1" customFormat="1" x14ac:dyDescent="0.25">
      <c r="B68" s="213"/>
      <c r="C68" s="213"/>
      <c r="D68" s="213"/>
      <c r="E68" s="213"/>
      <c r="F68" s="213"/>
      <c r="G68" s="213"/>
      <c r="H68" s="213"/>
      <c r="I68" s="213"/>
      <c r="J68" s="213"/>
      <c r="K68" s="213"/>
    </row>
    <row r="69" spans="2:11" s="1" customFormat="1" ht="28.5" thickBot="1" x14ac:dyDescent="0.45">
      <c r="B69" s="80" t="s">
        <v>30</v>
      </c>
      <c r="C69" s="67"/>
      <c r="D69" s="213"/>
      <c r="E69" s="213"/>
      <c r="F69" s="213"/>
      <c r="G69" s="213"/>
      <c r="H69" s="213"/>
      <c r="I69" s="213"/>
      <c r="J69" s="213"/>
      <c r="K69" s="213"/>
    </row>
    <row r="70" spans="2:11" s="1" customFormat="1" x14ac:dyDescent="0.25">
      <c r="B70" s="213"/>
      <c r="C70" s="213"/>
      <c r="D70" s="213"/>
      <c r="E70" s="213"/>
      <c r="F70" s="213"/>
      <c r="G70" s="213"/>
      <c r="H70" s="213"/>
      <c r="I70" s="213"/>
      <c r="J70" s="213"/>
      <c r="K70" s="213"/>
    </row>
    <row r="71" spans="2:11" s="1" customFormat="1" x14ac:dyDescent="0.25">
      <c r="B71" s="47" t="s">
        <v>31</v>
      </c>
      <c r="C71" s="213"/>
      <c r="D71" s="213"/>
      <c r="E71" s="213"/>
      <c r="F71" s="213"/>
      <c r="G71" s="213"/>
      <c r="H71" s="213"/>
      <c r="I71" s="213"/>
      <c r="J71" s="213"/>
      <c r="K71" s="213"/>
    </row>
    <row r="72" spans="2:11" s="1" customFormat="1" ht="21" customHeight="1" x14ac:dyDescent="0.25">
      <c r="B72" s="213" t="s">
        <v>32</v>
      </c>
      <c r="C72" s="213"/>
      <c r="D72" s="213"/>
      <c r="E72" s="213"/>
      <c r="F72" s="213"/>
      <c r="G72" s="213"/>
      <c r="H72" s="213"/>
      <c r="I72" s="213"/>
      <c r="J72" s="213"/>
      <c r="K72" s="213"/>
    </row>
    <row r="73" spans="2:11" s="1" customFormat="1" ht="15" customHeight="1" x14ac:dyDescent="0.25">
      <c r="B73" s="213"/>
      <c r="C73" s="213"/>
      <c r="D73" s="213"/>
      <c r="E73" s="213"/>
      <c r="F73" s="213"/>
      <c r="G73" s="213"/>
      <c r="H73" s="213"/>
      <c r="I73" s="213"/>
      <c r="J73" s="213"/>
      <c r="K73" s="213"/>
    </row>
    <row r="74" spans="2:11" s="1" customFormat="1" x14ac:dyDescent="0.25">
      <c r="B74" s="78" t="s">
        <v>33</v>
      </c>
      <c r="C74" s="213"/>
      <c r="D74" s="213"/>
      <c r="E74" s="213"/>
      <c r="F74" s="213"/>
      <c r="G74" s="213"/>
      <c r="H74" s="213"/>
      <c r="I74" s="213"/>
      <c r="J74" s="213"/>
      <c r="K74" s="213"/>
    </row>
    <row r="75" spans="2:11" s="1" customFormat="1" ht="18.600000000000001" customHeight="1" x14ac:dyDescent="0.25">
      <c r="B75" s="85" t="s">
        <v>34</v>
      </c>
      <c r="C75" s="213"/>
      <c r="D75" s="213"/>
      <c r="E75" s="213"/>
      <c r="F75" s="213"/>
      <c r="G75" s="213"/>
      <c r="H75" s="213"/>
      <c r="I75" s="213"/>
      <c r="J75" s="213"/>
      <c r="K75" s="213"/>
    </row>
    <row r="76" spans="2:11" s="1" customFormat="1" x14ac:dyDescent="0.25">
      <c r="B76" s="213" t="s">
        <v>35</v>
      </c>
      <c r="C76" s="213"/>
      <c r="D76" s="213"/>
      <c r="E76" s="213"/>
      <c r="F76" s="213"/>
      <c r="G76" s="213"/>
      <c r="H76" s="213"/>
      <c r="I76" s="213"/>
      <c r="J76" s="213"/>
      <c r="K76" s="213"/>
    </row>
    <row r="77" spans="2:11" s="1" customFormat="1" ht="17.649999999999999" customHeight="1" x14ac:dyDescent="0.25">
      <c r="B77" s="213" t="s">
        <v>36</v>
      </c>
      <c r="C77" s="213"/>
      <c r="D77" s="213"/>
      <c r="E77" s="213"/>
      <c r="F77" s="213"/>
      <c r="G77" s="213"/>
      <c r="H77" s="213"/>
      <c r="I77" s="213"/>
      <c r="J77" s="213"/>
      <c r="K77" s="213"/>
    </row>
    <row r="78" spans="2:11" s="1" customFormat="1" x14ac:dyDescent="0.25">
      <c r="B78" s="213" t="s">
        <v>37</v>
      </c>
      <c r="C78" s="213"/>
      <c r="D78" s="213"/>
      <c r="E78" s="213"/>
      <c r="F78" s="213"/>
      <c r="G78" s="213"/>
      <c r="H78" s="213"/>
      <c r="I78" s="213"/>
      <c r="J78" s="213"/>
      <c r="K78" s="213"/>
    </row>
    <row r="79" spans="2:11" s="1" customFormat="1" x14ac:dyDescent="0.25">
      <c r="B79" s="213"/>
      <c r="C79" s="213"/>
      <c r="D79" s="213"/>
      <c r="E79" s="213"/>
      <c r="F79" s="213"/>
      <c r="G79" s="213"/>
      <c r="H79" s="213"/>
      <c r="I79" s="213"/>
      <c r="J79" s="213"/>
      <c r="K79" s="213"/>
    </row>
    <row r="80" spans="2:11" s="1" customFormat="1" x14ac:dyDescent="0.25">
      <c r="B80" s="47" t="s">
        <v>38</v>
      </c>
      <c r="C80" s="213"/>
      <c r="D80" s="213"/>
      <c r="E80" s="213"/>
      <c r="F80" s="213"/>
      <c r="G80" s="213"/>
      <c r="H80" s="213"/>
      <c r="I80" s="213"/>
      <c r="J80" s="213"/>
      <c r="K80" s="213"/>
    </row>
    <row r="81" spans="2:11" s="1" customFormat="1" ht="20.65" customHeight="1" x14ac:dyDescent="0.25">
      <c r="B81" s="318" t="s">
        <v>39</v>
      </c>
      <c r="C81" s="318"/>
      <c r="D81" s="213"/>
      <c r="E81" s="213"/>
      <c r="F81" s="213"/>
      <c r="G81" s="213"/>
      <c r="H81" s="213"/>
      <c r="I81" s="213"/>
      <c r="J81" s="213"/>
      <c r="K81" s="213"/>
    </row>
    <row r="82" spans="2:11" s="1" customFormat="1" ht="24.6" customHeight="1" x14ac:dyDescent="0.25">
      <c r="B82" s="318"/>
      <c r="C82" s="318"/>
      <c r="D82" s="213"/>
      <c r="E82" s="213"/>
      <c r="F82" s="213"/>
      <c r="G82" s="213"/>
      <c r="H82" s="213"/>
      <c r="I82" s="213"/>
      <c r="J82" s="213"/>
      <c r="K82" s="213"/>
    </row>
    <row r="83" spans="2:11" s="1" customFormat="1" ht="34.5" customHeight="1" x14ac:dyDescent="0.25">
      <c r="B83" s="319" t="s">
        <v>40</v>
      </c>
      <c r="C83" s="319"/>
      <c r="D83" s="213"/>
      <c r="E83" s="213"/>
      <c r="F83" s="213"/>
      <c r="G83" s="213"/>
      <c r="H83" s="213"/>
      <c r="I83" s="213"/>
      <c r="J83" s="213"/>
      <c r="K83" s="213"/>
    </row>
    <row r="84" spans="2:11" s="1" customFormat="1" ht="10.5" customHeight="1" x14ac:dyDescent="0.25">
      <c r="B84" s="213"/>
      <c r="C84" s="213"/>
      <c r="D84" s="213"/>
      <c r="E84" s="213"/>
      <c r="F84" s="213"/>
      <c r="G84" s="213"/>
      <c r="H84" s="213"/>
      <c r="I84" s="213"/>
      <c r="J84" s="213"/>
      <c r="K84" s="213"/>
    </row>
    <row r="85" spans="2:11" s="1" customFormat="1" x14ac:dyDescent="0.25">
      <c r="B85" s="47"/>
      <c r="C85" s="213"/>
      <c r="D85" s="213"/>
      <c r="E85" s="213"/>
      <c r="F85" s="213"/>
      <c r="G85" s="213"/>
      <c r="H85" s="213"/>
      <c r="I85" s="213"/>
      <c r="J85" s="213"/>
      <c r="K85" s="213"/>
    </row>
    <row r="86" spans="2:11" s="1" customFormat="1" x14ac:dyDescent="0.25">
      <c r="B86" s="213"/>
      <c r="C86" s="213"/>
      <c r="D86" s="213"/>
      <c r="E86" s="213"/>
      <c r="F86" s="213"/>
      <c r="G86" s="213"/>
      <c r="H86" s="213"/>
      <c r="I86" s="213"/>
      <c r="J86" s="213"/>
      <c r="K86" s="213"/>
    </row>
    <row r="87" spans="2:11" s="1" customFormat="1" x14ac:dyDescent="0.25">
      <c r="B87" s="213"/>
      <c r="C87" s="213"/>
      <c r="D87" s="213"/>
      <c r="E87" s="213"/>
      <c r="F87" s="213"/>
      <c r="G87" s="213"/>
      <c r="H87" s="213"/>
      <c r="I87" s="213"/>
      <c r="J87" s="213"/>
      <c r="K87" s="213"/>
    </row>
    <row r="88" spans="2:11" s="1" customFormat="1" x14ac:dyDescent="0.25">
      <c r="B88" s="213"/>
      <c r="C88" s="213"/>
      <c r="D88" s="213"/>
      <c r="E88" s="213"/>
      <c r="F88" s="213"/>
      <c r="G88" s="213"/>
      <c r="H88" s="213"/>
      <c r="I88" s="213"/>
      <c r="J88" s="213"/>
      <c r="K88" s="213"/>
    </row>
    <row r="89" spans="2:11" s="1" customFormat="1" x14ac:dyDescent="0.25">
      <c r="B89" s="79"/>
      <c r="C89" s="213"/>
      <c r="D89" s="213"/>
      <c r="E89" s="213"/>
      <c r="F89" s="213"/>
      <c r="G89" s="213"/>
      <c r="H89" s="213"/>
      <c r="I89" s="213"/>
      <c r="J89" s="213"/>
      <c r="K89" s="213"/>
    </row>
    <row r="90" spans="2:11" s="1" customFormat="1" x14ac:dyDescent="0.25">
      <c r="B90" s="213"/>
      <c r="C90" s="213"/>
      <c r="D90" s="213"/>
      <c r="E90" s="213"/>
      <c r="F90" s="213"/>
      <c r="G90" s="213"/>
      <c r="H90" s="213"/>
      <c r="I90" s="213"/>
      <c r="J90" s="213"/>
      <c r="K90" s="213"/>
    </row>
    <row r="91" spans="2:11" s="1" customFormat="1" x14ac:dyDescent="0.25">
      <c r="B91" s="213"/>
      <c r="C91" s="213"/>
      <c r="D91" s="213"/>
      <c r="E91" s="213"/>
      <c r="F91" s="213"/>
      <c r="G91" s="213"/>
      <c r="H91" s="213"/>
      <c r="I91" s="213"/>
      <c r="J91" s="213"/>
      <c r="K91" s="213"/>
    </row>
    <row r="92" spans="2:11" s="1" customFormat="1" x14ac:dyDescent="0.25">
      <c r="B92" s="213"/>
      <c r="C92" s="213"/>
      <c r="D92" s="213"/>
      <c r="E92" s="213"/>
      <c r="F92" s="213"/>
      <c r="G92" s="213"/>
      <c r="H92" s="213"/>
      <c r="I92" s="213"/>
      <c r="J92" s="213"/>
      <c r="K92" s="213"/>
    </row>
    <row r="93" spans="2:11" s="1" customFormat="1" x14ac:dyDescent="0.25">
      <c r="B93" s="213"/>
      <c r="C93" s="213"/>
      <c r="D93" s="213"/>
      <c r="E93" s="213"/>
      <c r="F93" s="213"/>
      <c r="G93" s="213"/>
      <c r="H93" s="213"/>
      <c r="I93" s="213"/>
      <c r="J93" s="213"/>
      <c r="K93" s="213"/>
    </row>
    <row r="94" spans="2:11" s="1" customFormat="1" x14ac:dyDescent="0.25">
      <c r="B94" s="213"/>
      <c r="C94" s="213"/>
      <c r="D94" s="213"/>
      <c r="E94" s="213"/>
      <c r="F94" s="213"/>
      <c r="G94" s="213"/>
      <c r="H94" s="213"/>
      <c r="I94" s="213"/>
      <c r="J94" s="213"/>
      <c r="K94" s="213"/>
    </row>
    <row r="95" spans="2:11" s="1" customFormat="1" x14ac:dyDescent="0.25">
      <c r="B95" s="213"/>
      <c r="C95" s="213"/>
      <c r="D95" s="213"/>
      <c r="E95" s="213"/>
      <c r="F95" s="213"/>
      <c r="G95" s="213"/>
      <c r="H95" s="213"/>
      <c r="I95" s="213"/>
      <c r="J95" s="213"/>
      <c r="K95" s="213"/>
    </row>
    <row r="96" spans="2:11" s="1" customFormat="1" x14ac:dyDescent="0.25">
      <c r="B96" s="213"/>
      <c r="C96" s="213"/>
      <c r="D96" s="213"/>
      <c r="E96" s="213"/>
      <c r="F96" s="213"/>
      <c r="G96" s="213"/>
      <c r="H96" s="213"/>
      <c r="I96" s="213"/>
      <c r="J96" s="213"/>
      <c r="K96" s="213"/>
    </row>
    <row r="97" spans="2:11" s="1" customFormat="1" x14ac:dyDescent="0.25">
      <c r="B97" s="213"/>
      <c r="C97" s="213"/>
      <c r="D97" s="213"/>
      <c r="E97" s="213"/>
      <c r="F97" s="213"/>
      <c r="G97" s="213"/>
      <c r="H97" s="213"/>
      <c r="I97" s="213"/>
      <c r="J97" s="213"/>
      <c r="K97" s="213"/>
    </row>
    <row r="98" spans="2:11" s="1" customFormat="1" x14ac:dyDescent="0.25">
      <c r="B98" s="213"/>
      <c r="C98" s="213"/>
      <c r="D98" s="213"/>
      <c r="E98" s="213"/>
      <c r="F98" s="213"/>
      <c r="G98" s="213"/>
      <c r="H98" s="213"/>
      <c r="I98" s="213"/>
      <c r="J98" s="213"/>
      <c r="K98" s="213"/>
    </row>
    <row r="99" spans="2:11" s="1" customFormat="1" x14ac:dyDescent="0.25">
      <c r="B99" s="213"/>
      <c r="C99" s="213"/>
      <c r="D99" s="213"/>
      <c r="E99" s="213"/>
      <c r="F99" s="213"/>
      <c r="G99" s="213"/>
      <c r="H99" s="213"/>
      <c r="I99" s="213"/>
      <c r="J99" s="213"/>
      <c r="K99" s="213"/>
    </row>
    <row r="100" spans="2:11" s="1" customFormat="1" x14ac:dyDescent="0.25">
      <c r="B100" s="213"/>
      <c r="C100" s="213"/>
      <c r="D100" s="213"/>
      <c r="E100" s="213"/>
      <c r="F100" s="213"/>
      <c r="G100" s="213"/>
      <c r="H100" s="213"/>
      <c r="I100" s="213"/>
      <c r="J100" s="213"/>
      <c r="K100" s="213"/>
    </row>
    <row r="101" spans="2:11" s="1" customFormat="1" x14ac:dyDescent="0.25">
      <c r="B101" s="213"/>
      <c r="C101" s="213"/>
      <c r="D101" s="213"/>
      <c r="E101" s="213"/>
      <c r="F101" s="213"/>
      <c r="G101" s="213"/>
      <c r="H101" s="213"/>
      <c r="I101" s="213"/>
      <c r="J101" s="213"/>
      <c r="K101" s="213"/>
    </row>
    <row r="102" spans="2:11" s="1" customFormat="1" x14ac:dyDescent="0.25">
      <c r="B102" s="213"/>
      <c r="C102" s="213"/>
      <c r="D102" s="213"/>
      <c r="E102" s="213"/>
      <c r="F102" s="213"/>
      <c r="G102" s="213"/>
      <c r="H102" s="213"/>
      <c r="I102" s="213"/>
      <c r="J102" s="213"/>
      <c r="K102" s="213"/>
    </row>
    <row r="103" spans="2:11" s="1" customFormat="1" x14ac:dyDescent="0.25">
      <c r="B103" s="213"/>
      <c r="C103" s="213"/>
      <c r="D103" s="213"/>
      <c r="E103" s="213"/>
      <c r="F103" s="213"/>
      <c r="G103" s="213"/>
      <c r="H103" s="213"/>
      <c r="I103" s="213"/>
      <c r="J103" s="213"/>
      <c r="K103" s="213"/>
    </row>
    <row r="104" spans="2:11" s="1" customFormat="1" x14ac:dyDescent="0.25">
      <c r="B104" s="213"/>
      <c r="C104" s="213"/>
      <c r="D104" s="213"/>
      <c r="E104" s="213"/>
      <c r="F104" s="213"/>
      <c r="G104" s="213"/>
      <c r="H104" s="213"/>
      <c r="I104" s="213"/>
      <c r="J104" s="213"/>
      <c r="K104" s="213"/>
    </row>
    <row r="105" spans="2:11" s="1" customFormat="1" x14ac:dyDescent="0.25">
      <c r="B105" s="213"/>
      <c r="C105" s="213"/>
      <c r="D105" s="213"/>
      <c r="E105" s="213"/>
      <c r="F105" s="213"/>
      <c r="G105" s="213"/>
      <c r="H105" s="213"/>
      <c r="I105" s="213"/>
      <c r="J105" s="213"/>
      <c r="K105" s="213"/>
    </row>
    <row r="106" spans="2:11" s="1" customFormat="1" x14ac:dyDescent="0.25">
      <c r="B106" s="213"/>
      <c r="C106" s="213"/>
      <c r="D106" s="213"/>
      <c r="E106" s="213"/>
      <c r="F106" s="213"/>
      <c r="G106" s="213"/>
      <c r="H106" s="213"/>
      <c r="I106" s="213"/>
      <c r="J106" s="213"/>
      <c r="K106" s="213"/>
    </row>
    <row r="107" spans="2:11" s="1" customFormat="1" x14ac:dyDescent="0.25">
      <c r="B107" s="213"/>
      <c r="C107" s="213"/>
      <c r="D107" s="213"/>
      <c r="E107" s="213"/>
      <c r="F107" s="213"/>
      <c r="G107" s="213"/>
      <c r="H107" s="213"/>
      <c r="I107" s="213"/>
      <c r="J107" s="213"/>
      <c r="K107" s="213"/>
    </row>
    <row r="108" spans="2:11" s="1" customFormat="1" x14ac:dyDescent="0.25">
      <c r="B108" s="213"/>
      <c r="C108" s="213"/>
      <c r="D108" s="213"/>
      <c r="E108" s="213"/>
      <c r="F108" s="213"/>
      <c r="G108" s="213"/>
      <c r="H108" s="213"/>
      <c r="I108" s="213"/>
      <c r="J108" s="213"/>
      <c r="K108" s="213"/>
    </row>
    <row r="109" spans="2:11" s="1" customFormat="1" x14ac:dyDescent="0.25">
      <c r="B109" s="213"/>
      <c r="C109" s="213"/>
      <c r="D109" s="213"/>
      <c r="E109" s="213"/>
      <c r="F109" s="213"/>
      <c r="G109" s="213"/>
      <c r="H109" s="213"/>
      <c r="I109" s="213"/>
      <c r="J109" s="213"/>
      <c r="K109" s="213"/>
    </row>
    <row r="110" spans="2:11" s="1" customFormat="1" x14ac:dyDescent="0.25">
      <c r="B110" s="213"/>
      <c r="C110" s="213"/>
      <c r="D110" s="213"/>
      <c r="E110" s="213"/>
      <c r="F110" s="213"/>
      <c r="G110" s="213"/>
      <c r="H110" s="213"/>
      <c r="I110" s="213"/>
      <c r="J110" s="213"/>
      <c r="K110" s="213"/>
    </row>
    <row r="111" spans="2:11" s="1" customFormat="1" x14ac:dyDescent="0.25">
      <c r="B111" s="213"/>
      <c r="C111" s="213"/>
      <c r="D111" s="213"/>
      <c r="E111" s="213"/>
      <c r="F111" s="213"/>
      <c r="G111" s="213"/>
      <c r="H111" s="213"/>
      <c r="I111" s="213"/>
      <c r="J111" s="213"/>
      <c r="K111" s="213"/>
    </row>
    <row r="112" spans="2:11" s="1" customFormat="1" x14ac:dyDescent="0.25">
      <c r="B112" s="213"/>
      <c r="C112" s="213"/>
      <c r="D112" s="213"/>
      <c r="E112" s="213"/>
      <c r="F112" s="213"/>
      <c r="G112" s="213"/>
      <c r="H112" s="213"/>
      <c r="I112" s="213"/>
      <c r="J112" s="213"/>
      <c r="K112" s="213"/>
    </row>
    <row r="113" spans="2:11" s="1" customFormat="1" x14ac:dyDescent="0.25">
      <c r="B113" s="213"/>
      <c r="C113" s="213"/>
      <c r="D113" s="213"/>
      <c r="E113" s="213"/>
      <c r="F113" s="213"/>
      <c r="G113" s="213"/>
      <c r="H113" s="213"/>
      <c r="I113" s="213"/>
      <c r="J113" s="213"/>
      <c r="K113" s="213"/>
    </row>
    <row r="114" spans="2:11" s="1" customFormat="1" x14ac:dyDescent="0.25">
      <c r="B114" s="213"/>
      <c r="C114" s="213"/>
      <c r="D114" s="213"/>
      <c r="E114" s="213"/>
      <c r="F114" s="213"/>
      <c r="G114" s="213"/>
      <c r="H114" s="213"/>
      <c r="I114" s="213"/>
      <c r="J114" s="213"/>
      <c r="K114" s="213"/>
    </row>
    <row r="115" spans="2:11" s="1" customFormat="1" x14ac:dyDescent="0.25"/>
    <row r="116" spans="2:11" s="1" customFormat="1" x14ac:dyDescent="0.25"/>
    <row r="117" spans="2:11" s="1" customFormat="1" x14ac:dyDescent="0.25"/>
    <row r="118" spans="2:11" s="1" customFormat="1" x14ac:dyDescent="0.25"/>
    <row r="119" spans="2:11" s="1" customFormat="1" x14ac:dyDescent="0.25"/>
    <row r="120" spans="2:11" s="1" customFormat="1" x14ac:dyDescent="0.25"/>
    <row r="121" spans="2:11" s="1" customFormat="1" x14ac:dyDescent="0.25"/>
    <row r="122" spans="2:11" s="1" customFormat="1" x14ac:dyDescent="0.25"/>
    <row r="123" spans="2:11" s="1" customFormat="1" x14ac:dyDescent="0.25"/>
    <row r="124" spans="2:11" s="1" customFormat="1" x14ac:dyDescent="0.25"/>
    <row r="125" spans="2:11" s="1" customFormat="1" x14ac:dyDescent="0.25"/>
    <row r="126" spans="2:11" s="1" customFormat="1" x14ac:dyDescent="0.25"/>
    <row r="127" spans="2:11" s="1" customFormat="1" x14ac:dyDescent="0.25"/>
    <row r="128" spans="2:11"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row r="615" s="1" customFormat="1" x14ac:dyDescent="0.25"/>
    <row r="616" s="1" customFormat="1" x14ac:dyDescent="0.25"/>
    <row r="617" s="1" customFormat="1" x14ac:dyDescent="0.25"/>
    <row r="618" s="1" customFormat="1" x14ac:dyDescent="0.25"/>
    <row r="619" s="1" customFormat="1" x14ac:dyDescent="0.25"/>
    <row r="620" s="1" customFormat="1" x14ac:dyDescent="0.25"/>
    <row r="621" s="1" customFormat="1" x14ac:dyDescent="0.25"/>
    <row r="622" s="1" customFormat="1" x14ac:dyDescent="0.25"/>
    <row r="623" s="1" customFormat="1" x14ac:dyDescent="0.25"/>
    <row r="624" s="1" customFormat="1" x14ac:dyDescent="0.25"/>
    <row r="625" s="1" customFormat="1" x14ac:dyDescent="0.25"/>
    <row r="626" s="1" customFormat="1" x14ac:dyDescent="0.25"/>
    <row r="627" s="1" customFormat="1" x14ac:dyDescent="0.25"/>
    <row r="628" s="1" customFormat="1" x14ac:dyDescent="0.25"/>
    <row r="629" s="1" customFormat="1" x14ac:dyDescent="0.25"/>
    <row r="630" s="1" customFormat="1" x14ac:dyDescent="0.25"/>
    <row r="631" s="1" customFormat="1" x14ac:dyDescent="0.25"/>
    <row r="632" s="1" customFormat="1" x14ac:dyDescent="0.25"/>
    <row r="633" s="1" customFormat="1" x14ac:dyDescent="0.25"/>
    <row r="634" s="1" customFormat="1" x14ac:dyDescent="0.25"/>
    <row r="635" s="1" customFormat="1" x14ac:dyDescent="0.25"/>
    <row r="636" s="1" customFormat="1" x14ac:dyDescent="0.25"/>
    <row r="637" s="1" customFormat="1" x14ac:dyDescent="0.25"/>
    <row r="638" s="1" customFormat="1" x14ac:dyDescent="0.25"/>
    <row r="639" s="1" customFormat="1" x14ac:dyDescent="0.25"/>
    <row r="640" s="1" customFormat="1" x14ac:dyDescent="0.25"/>
    <row r="641" s="1" customFormat="1" x14ac:dyDescent="0.25"/>
    <row r="642" s="1" customFormat="1" x14ac:dyDescent="0.25"/>
    <row r="643" s="1" customFormat="1" x14ac:dyDescent="0.25"/>
    <row r="644" s="1" customFormat="1" x14ac:dyDescent="0.25"/>
    <row r="645" s="1" customFormat="1" x14ac:dyDescent="0.25"/>
    <row r="646" s="1" customFormat="1" x14ac:dyDescent="0.25"/>
    <row r="647" s="1" customFormat="1" x14ac:dyDescent="0.25"/>
    <row r="648" s="1" customFormat="1" x14ac:dyDescent="0.25"/>
    <row r="649" s="1" customFormat="1" x14ac:dyDescent="0.25"/>
    <row r="650" s="1" customFormat="1" x14ac:dyDescent="0.25"/>
    <row r="651" s="1" customFormat="1" x14ac:dyDescent="0.25"/>
    <row r="652" s="1" customFormat="1" x14ac:dyDescent="0.25"/>
    <row r="653" s="1" customFormat="1" x14ac:dyDescent="0.25"/>
    <row r="654" s="1" customFormat="1" x14ac:dyDescent="0.25"/>
    <row r="655" s="1" customFormat="1" x14ac:dyDescent="0.25"/>
    <row r="656" s="1" customFormat="1" x14ac:dyDescent="0.25"/>
    <row r="657" s="1" customFormat="1" x14ac:dyDescent="0.25"/>
    <row r="658" s="1" customFormat="1" x14ac:dyDescent="0.25"/>
    <row r="659" s="1" customFormat="1" x14ac:dyDescent="0.25"/>
    <row r="660" s="1" customFormat="1" x14ac:dyDescent="0.25"/>
    <row r="661" s="1" customFormat="1" x14ac:dyDescent="0.25"/>
    <row r="662" s="1" customFormat="1" x14ac:dyDescent="0.25"/>
    <row r="663" s="1" customFormat="1" x14ac:dyDescent="0.25"/>
    <row r="664" s="1" customFormat="1" x14ac:dyDescent="0.25"/>
    <row r="665" s="1" customFormat="1" x14ac:dyDescent="0.25"/>
    <row r="666" s="1" customFormat="1" x14ac:dyDescent="0.25"/>
    <row r="667" s="1" customFormat="1" x14ac:dyDescent="0.25"/>
    <row r="668" s="1" customFormat="1" x14ac:dyDescent="0.25"/>
    <row r="669" s="1" customFormat="1" x14ac:dyDescent="0.25"/>
    <row r="670" s="1" customFormat="1" x14ac:dyDescent="0.25"/>
    <row r="671" s="1" customFormat="1" x14ac:dyDescent="0.25"/>
    <row r="672" s="1" customFormat="1" x14ac:dyDescent="0.25"/>
    <row r="673" s="1" customFormat="1" x14ac:dyDescent="0.25"/>
    <row r="674" s="1" customFormat="1" x14ac:dyDescent="0.25"/>
    <row r="675" s="1" customFormat="1" x14ac:dyDescent="0.25"/>
    <row r="676" s="1" customFormat="1" x14ac:dyDescent="0.25"/>
    <row r="677" s="1" customFormat="1" x14ac:dyDescent="0.25"/>
    <row r="678" s="1" customFormat="1" x14ac:dyDescent="0.25"/>
    <row r="679" s="1" customFormat="1" x14ac:dyDescent="0.25"/>
    <row r="680" s="1" customFormat="1" x14ac:dyDescent="0.25"/>
    <row r="681" s="1" customFormat="1" x14ac:dyDescent="0.25"/>
    <row r="682" s="1" customFormat="1" x14ac:dyDescent="0.25"/>
    <row r="683" s="1" customFormat="1" x14ac:dyDescent="0.25"/>
    <row r="684" s="1" customFormat="1" x14ac:dyDescent="0.25"/>
    <row r="685" s="1" customFormat="1" x14ac:dyDescent="0.25"/>
    <row r="686" s="1" customFormat="1" x14ac:dyDescent="0.25"/>
    <row r="687" s="1" customFormat="1" x14ac:dyDescent="0.25"/>
    <row r="688" s="1" customFormat="1" x14ac:dyDescent="0.25"/>
    <row r="689" s="1" customFormat="1" x14ac:dyDescent="0.25"/>
    <row r="690" s="1" customFormat="1" x14ac:dyDescent="0.25"/>
    <row r="691" s="1" customFormat="1" x14ac:dyDescent="0.25"/>
    <row r="692" s="1" customFormat="1" x14ac:dyDescent="0.25"/>
    <row r="693" s="1" customFormat="1" x14ac:dyDescent="0.25"/>
    <row r="694" s="1" customFormat="1" x14ac:dyDescent="0.25"/>
    <row r="695" s="1" customFormat="1" x14ac:dyDescent="0.25"/>
    <row r="696" s="1" customFormat="1" x14ac:dyDescent="0.25"/>
    <row r="697" s="1" customFormat="1" x14ac:dyDescent="0.25"/>
    <row r="698" s="1" customFormat="1" x14ac:dyDescent="0.25"/>
    <row r="699" s="1" customFormat="1" x14ac:dyDescent="0.25"/>
    <row r="700" s="1" customFormat="1" x14ac:dyDescent="0.25"/>
    <row r="701" s="1" customFormat="1" x14ac:dyDescent="0.25"/>
    <row r="702" s="1" customFormat="1" x14ac:dyDescent="0.25"/>
    <row r="703" s="1" customFormat="1" x14ac:dyDescent="0.25"/>
    <row r="704" s="1" customFormat="1" x14ac:dyDescent="0.25"/>
    <row r="705" s="1" customFormat="1" x14ac:dyDescent="0.25"/>
    <row r="706" s="1" customFormat="1" x14ac:dyDescent="0.25"/>
    <row r="707" s="1" customFormat="1" x14ac:dyDescent="0.25"/>
    <row r="708" s="1" customFormat="1" x14ac:dyDescent="0.25"/>
    <row r="709" s="1" customFormat="1" x14ac:dyDescent="0.25"/>
    <row r="710" s="1" customFormat="1" x14ac:dyDescent="0.25"/>
    <row r="711" s="1" customFormat="1" x14ac:dyDescent="0.25"/>
    <row r="712" s="1" customFormat="1" x14ac:dyDescent="0.25"/>
    <row r="713" s="1" customFormat="1" x14ac:dyDescent="0.25"/>
    <row r="714" s="1" customFormat="1" x14ac:dyDescent="0.25"/>
    <row r="715" s="1" customFormat="1" x14ac:dyDescent="0.25"/>
    <row r="716" s="1" customFormat="1" x14ac:dyDescent="0.25"/>
    <row r="717" s="1" customFormat="1" x14ac:dyDescent="0.25"/>
    <row r="718" s="1" customFormat="1" x14ac:dyDescent="0.25"/>
    <row r="719" s="1" customFormat="1" x14ac:dyDescent="0.25"/>
    <row r="720" s="1" customFormat="1" x14ac:dyDescent="0.25"/>
    <row r="721" s="1" customFormat="1" x14ac:dyDescent="0.25"/>
    <row r="722" s="1" customFormat="1" x14ac:dyDescent="0.25"/>
    <row r="723" s="1" customFormat="1" x14ac:dyDescent="0.25"/>
    <row r="724" s="1" customFormat="1" x14ac:dyDescent="0.25"/>
    <row r="725" s="1" customFormat="1" x14ac:dyDescent="0.25"/>
    <row r="726" s="1" customFormat="1" x14ac:dyDescent="0.25"/>
    <row r="727" s="1" customFormat="1" x14ac:dyDescent="0.25"/>
    <row r="728" s="1" customFormat="1" x14ac:dyDescent="0.25"/>
    <row r="729" s="1" customFormat="1" x14ac:dyDescent="0.25"/>
    <row r="730" s="1" customFormat="1" x14ac:dyDescent="0.25"/>
    <row r="731" s="1" customFormat="1" x14ac:dyDescent="0.25"/>
    <row r="732" s="1" customFormat="1" x14ac:dyDescent="0.25"/>
    <row r="733" s="1" customFormat="1" x14ac:dyDescent="0.25"/>
    <row r="734" s="1" customFormat="1" x14ac:dyDescent="0.25"/>
    <row r="735" s="1" customFormat="1" x14ac:dyDescent="0.25"/>
    <row r="736" s="1" customFormat="1" x14ac:dyDescent="0.25"/>
    <row r="737" s="1" customFormat="1" x14ac:dyDescent="0.25"/>
    <row r="738" s="1" customFormat="1" x14ac:dyDescent="0.25"/>
    <row r="739" s="1" customFormat="1" x14ac:dyDescent="0.25"/>
    <row r="740" s="1" customFormat="1" x14ac:dyDescent="0.25"/>
    <row r="741" s="1" customFormat="1" x14ac:dyDescent="0.25"/>
    <row r="742" s="1" customFormat="1" x14ac:dyDescent="0.25"/>
    <row r="743" s="1" customFormat="1" x14ac:dyDescent="0.25"/>
    <row r="744" s="1" customFormat="1" x14ac:dyDescent="0.25"/>
    <row r="745" s="1" customFormat="1" x14ac:dyDescent="0.25"/>
    <row r="746" s="1" customFormat="1" x14ac:dyDescent="0.25"/>
    <row r="747" s="1" customFormat="1" x14ac:dyDescent="0.25"/>
    <row r="748" s="1" customFormat="1" x14ac:dyDescent="0.25"/>
    <row r="749" s="1" customFormat="1" x14ac:dyDescent="0.25"/>
    <row r="750" s="1" customFormat="1" x14ac:dyDescent="0.25"/>
    <row r="751" s="1" customFormat="1" x14ac:dyDescent="0.25"/>
    <row r="752" s="1" customFormat="1" x14ac:dyDescent="0.25"/>
    <row r="753" s="1" customFormat="1" x14ac:dyDescent="0.25"/>
    <row r="754" s="1" customFormat="1" x14ac:dyDescent="0.25"/>
    <row r="755" s="1" customFormat="1" x14ac:dyDescent="0.25"/>
    <row r="756" s="1" customFormat="1" x14ac:dyDescent="0.25"/>
    <row r="757" s="1" customFormat="1" x14ac:dyDescent="0.25"/>
    <row r="758" s="1" customFormat="1" x14ac:dyDescent="0.25"/>
    <row r="759" s="1" customFormat="1" x14ac:dyDescent="0.25"/>
    <row r="760" s="1" customFormat="1" x14ac:dyDescent="0.25"/>
    <row r="761" s="1" customFormat="1" x14ac:dyDescent="0.25"/>
    <row r="762" s="1" customFormat="1" x14ac:dyDescent="0.25"/>
    <row r="763" s="1" customFormat="1" x14ac:dyDescent="0.25"/>
    <row r="764" s="1" customFormat="1" x14ac:dyDescent="0.25"/>
    <row r="765" s="1" customFormat="1" x14ac:dyDescent="0.25"/>
    <row r="766" s="1" customFormat="1" x14ac:dyDescent="0.25"/>
    <row r="767" s="1" customFormat="1" x14ac:dyDescent="0.25"/>
    <row r="768" s="1" customFormat="1" x14ac:dyDescent="0.25"/>
    <row r="769" s="1" customFormat="1" x14ac:dyDescent="0.25"/>
    <row r="770" s="1" customFormat="1" x14ac:dyDescent="0.25"/>
    <row r="771" s="1" customFormat="1" x14ac:dyDescent="0.25"/>
    <row r="772" s="1" customFormat="1" x14ac:dyDescent="0.25"/>
    <row r="773" s="1" customFormat="1" x14ac:dyDescent="0.25"/>
    <row r="774" s="1" customFormat="1" x14ac:dyDescent="0.25"/>
    <row r="775" s="1" customFormat="1" x14ac:dyDescent="0.25"/>
    <row r="776" s="1" customFormat="1" x14ac:dyDescent="0.25"/>
    <row r="777" s="1" customFormat="1" x14ac:dyDescent="0.25"/>
    <row r="778" s="1" customFormat="1" x14ac:dyDescent="0.25"/>
    <row r="779" s="1" customFormat="1" x14ac:dyDescent="0.25"/>
    <row r="780" s="1" customFormat="1" x14ac:dyDescent="0.25"/>
    <row r="781" s="1" customFormat="1" x14ac:dyDescent="0.25"/>
    <row r="782" s="1" customFormat="1" x14ac:dyDescent="0.25"/>
    <row r="783" s="1" customFormat="1" x14ac:dyDescent="0.25"/>
    <row r="784" s="1" customFormat="1" x14ac:dyDescent="0.25"/>
    <row r="785" s="1" customFormat="1" x14ac:dyDescent="0.25"/>
    <row r="786" s="1" customFormat="1" x14ac:dyDescent="0.25"/>
    <row r="787" s="1" customFormat="1" x14ac:dyDescent="0.25"/>
    <row r="788" s="1" customFormat="1" x14ac:dyDescent="0.25"/>
    <row r="789" s="1" customFormat="1" x14ac:dyDescent="0.25"/>
    <row r="790" s="1" customFormat="1" x14ac:dyDescent="0.25"/>
    <row r="791" s="1" customFormat="1" x14ac:dyDescent="0.25"/>
    <row r="792" s="1" customFormat="1" x14ac:dyDescent="0.25"/>
    <row r="793" s="1" customFormat="1" x14ac:dyDescent="0.25"/>
    <row r="794" s="1" customFormat="1" x14ac:dyDescent="0.25"/>
    <row r="795" s="1" customFormat="1" x14ac:dyDescent="0.25"/>
    <row r="796" s="1" customFormat="1" x14ac:dyDescent="0.25"/>
    <row r="797" s="1" customFormat="1" x14ac:dyDescent="0.25"/>
    <row r="798" s="1" customFormat="1" x14ac:dyDescent="0.25"/>
    <row r="799" s="1" customFormat="1" x14ac:dyDescent="0.25"/>
    <row r="800" s="1" customFormat="1" x14ac:dyDescent="0.25"/>
    <row r="801" s="1" customFormat="1" x14ac:dyDescent="0.25"/>
    <row r="802" s="1" customFormat="1" x14ac:dyDescent="0.25"/>
    <row r="803" s="1" customFormat="1" x14ac:dyDescent="0.25"/>
    <row r="804" s="1" customFormat="1" x14ac:dyDescent="0.25"/>
    <row r="805" s="1" customFormat="1" x14ac:dyDescent="0.25"/>
    <row r="806" s="1" customFormat="1" x14ac:dyDescent="0.25"/>
    <row r="807" s="1" customFormat="1" x14ac:dyDescent="0.25"/>
    <row r="808" s="1" customFormat="1" x14ac:dyDescent="0.25"/>
    <row r="809" s="1" customFormat="1" x14ac:dyDescent="0.25"/>
    <row r="810" s="1" customFormat="1" x14ac:dyDescent="0.25"/>
    <row r="811" s="1" customFormat="1" x14ac:dyDescent="0.25"/>
    <row r="812" s="1" customFormat="1" x14ac:dyDescent="0.25"/>
    <row r="813" s="1" customFormat="1" x14ac:dyDescent="0.25"/>
    <row r="814" s="1" customFormat="1" x14ac:dyDescent="0.25"/>
    <row r="815" s="1" customFormat="1" x14ac:dyDescent="0.25"/>
    <row r="816" s="1" customFormat="1" x14ac:dyDescent="0.25"/>
    <row r="817" s="1" customFormat="1" x14ac:dyDescent="0.25"/>
    <row r="818" s="1" customFormat="1" x14ac:dyDescent="0.25"/>
    <row r="819" s="1" customFormat="1" x14ac:dyDescent="0.25"/>
    <row r="820" s="1" customFormat="1" x14ac:dyDescent="0.25"/>
    <row r="821" s="1" customFormat="1" x14ac:dyDescent="0.25"/>
    <row r="822" s="1" customFormat="1" x14ac:dyDescent="0.25"/>
    <row r="823" s="1" customFormat="1" x14ac:dyDescent="0.25"/>
    <row r="824" s="1" customFormat="1" x14ac:dyDescent="0.25"/>
    <row r="825" s="1" customFormat="1" x14ac:dyDescent="0.25"/>
    <row r="826" s="1" customFormat="1" x14ac:dyDescent="0.25"/>
    <row r="827" s="1" customFormat="1" x14ac:dyDescent="0.25"/>
    <row r="828" s="1" customFormat="1" x14ac:dyDescent="0.25"/>
    <row r="829" s="1" customFormat="1" x14ac:dyDescent="0.25"/>
    <row r="830" s="1" customFormat="1" x14ac:dyDescent="0.25"/>
    <row r="831" s="1" customFormat="1" x14ac:dyDescent="0.25"/>
    <row r="832" s="1" customFormat="1" x14ac:dyDescent="0.25"/>
    <row r="833" s="1" customFormat="1" x14ac:dyDescent="0.25"/>
    <row r="834" s="1" customFormat="1" x14ac:dyDescent="0.25"/>
    <row r="835" s="1" customFormat="1" x14ac:dyDescent="0.25"/>
    <row r="836" s="1" customFormat="1" x14ac:dyDescent="0.25"/>
    <row r="837" s="1" customFormat="1" x14ac:dyDescent="0.25"/>
    <row r="838" s="1" customFormat="1" x14ac:dyDescent="0.25"/>
    <row r="839" s="1" customFormat="1" x14ac:dyDescent="0.25"/>
    <row r="840" s="1" customFormat="1" x14ac:dyDescent="0.25"/>
    <row r="841" s="1" customFormat="1" x14ac:dyDescent="0.25"/>
    <row r="842" s="1" customFormat="1" x14ac:dyDescent="0.25"/>
    <row r="843" s="1" customFormat="1" x14ac:dyDescent="0.25"/>
    <row r="844" s="1" customFormat="1" x14ac:dyDescent="0.25"/>
    <row r="845" s="1" customFormat="1" x14ac:dyDescent="0.25"/>
    <row r="846" s="1" customFormat="1" x14ac:dyDescent="0.25"/>
    <row r="847" s="1" customFormat="1" x14ac:dyDescent="0.25"/>
    <row r="848" s="1" customFormat="1" x14ac:dyDescent="0.25"/>
    <row r="849" s="1" customFormat="1" x14ac:dyDescent="0.25"/>
    <row r="850" s="1" customFormat="1" x14ac:dyDescent="0.25"/>
    <row r="851" s="1" customFormat="1" x14ac:dyDescent="0.25"/>
    <row r="852" s="1" customFormat="1" x14ac:dyDescent="0.25"/>
    <row r="853" s="1" customFormat="1" x14ac:dyDescent="0.25"/>
    <row r="854" s="1" customFormat="1" x14ac:dyDescent="0.25"/>
    <row r="855" s="1" customFormat="1" x14ac:dyDescent="0.25"/>
    <row r="856" s="1" customFormat="1" x14ac:dyDescent="0.25"/>
    <row r="857" s="1" customFormat="1" x14ac:dyDescent="0.25"/>
    <row r="858" s="1" customFormat="1" x14ac:dyDescent="0.25"/>
    <row r="859" s="1" customFormat="1" x14ac:dyDescent="0.25"/>
    <row r="860" s="1" customFormat="1" x14ac:dyDescent="0.25"/>
    <row r="861" s="1" customFormat="1" x14ac:dyDescent="0.25"/>
    <row r="862" s="1" customFormat="1" x14ac:dyDescent="0.25"/>
    <row r="863" s="1" customFormat="1" x14ac:dyDescent="0.25"/>
    <row r="864" s="1" customFormat="1" x14ac:dyDescent="0.25"/>
    <row r="865" s="1" customFormat="1" x14ac:dyDescent="0.25"/>
    <row r="866" s="1" customFormat="1" x14ac:dyDescent="0.25"/>
    <row r="867" s="1" customFormat="1" x14ac:dyDescent="0.25"/>
    <row r="868" s="1" customFormat="1" x14ac:dyDescent="0.25"/>
    <row r="869" s="1" customFormat="1" x14ac:dyDescent="0.25"/>
    <row r="870" s="1" customFormat="1" x14ac:dyDescent="0.25"/>
    <row r="871" s="1" customFormat="1" x14ac:dyDescent="0.25"/>
    <row r="872" s="1" customFormat="1" x14ac:dyDescent="0.25"/>
    <row r="873" s="1" customFormat="1" x14ac:dyDescent="0.25"/>
    <row r="874" s="1" customFormat="1" x14ac:dyDescent="0.25"/>
    <row r="875" s="1" customFormat="1" x14ac:dyDescent="0.25"/>
    <row r="876" s="1" customFormat="1" x14ac:dyDescent="0.25"/>
    <row r="877" s="1" customFormat="1" x14ac:dyDescent="0.25"/>
    <row r="878" s="1" customFormat="1" x14ac:dyDescent="0.25"/>
    <row r="879" s="1" customFormat="1" x14ac:dyDescent="0.25"/>
    <row r="880" s="1" customFormat="1" x14ac:dyDescent="0.25"/>
    <row r="881" s="1" customFormat="1" x14ac:dyDescent="0.25"/>
    <row r="882" s="1" customFormat="1" x14ac:dyDescent="0.25"/>
    <row r="883" s="1" customFormat="1" x14ac:dyDescent="0.25"/>
    <row r="884" s="1" customFormat="1" x14ac:dyDescent="0.25"/>
    <row r="885" s="1" customFormat="1" x14ac:dyDescent="0.25"/>
    <row r="886" s="1" customFormat="1" x14ac:dyDescent="0.25"/>
    <row r="887" s="1" customFormat="1" x14ac:dyDescent="0.25"/>
    <row r="888" s="1" customFormat="1" x14ac:dyDescent="0.25"/>
    <row r="889" s="1" customFormat="1" x14ac:dyDescent="0.25"/>
    <row r="890" s="1" customFormat="1" x14ac:dyDescent="0.25"/>
    <row r="891" s="1" customFormat="1" x14ac:dyDescent="0.25"/>
    <row r="892" s="1" customFormat="1" x14ac:dyDescent="0.25"/>
    <row r="893" s="1" customFormat="1" x14ac:dyDescent="0.25"/>
    <row r="894" s="1" customFormat="1" x14ac:dyDescent="0.25"/>
    <row r="895" s="1" customFormat="1" x14ac:dyDescent="0.25"/>
    <row r="896" s="1" customFormat="1" x14ac:dyDescent="0.25"/>
    <row r="897" s="1" customFormat="1" x14ac:dyDescent="0.25"/>
    <row r="898" s="1" customFormat="1" x14ac:dyDescent="0.25"/>
    <row r="899" s="1" customFormat="1" x14ac:dyDescent="0.25"/>
    <row r="900" s="1" customFormat="1" x14ac:dyDescent="0.25"/>
    <row r="901" s="1" customFormat="1" x14ac:dyDescent="0.25"/>
    <row r="902" s="1" customFormat="1" x14ac:dyDescent="0.25"/>
    <row r="903" s="1" customFormat="1" x14ac:dyDescent="0.25"/>
    <row r="904" s="1" customFormat="1" x14ac:dyDescent="0.25"/>
    <row r="905" s="1" customFormat="1" x14ac:dyDescent="0.25"/>
    <row r="906" s="1" customFormat="1" x14ac:dyDescent="0.25"/>
    <row r="907" s="1" customFormat="1" x14ac:dyDescent="0.25"/>
    <row r="908" s="1" customFormat="1" x14ac:dyDescent="0.25"/>
    <row r="909" s="1" customFormat="1" x14ac:dyDescent="0.25"/>
    <row r="910" s="1" customFormat="1" x14ac:dyDescent="0.25"/>
    <row r="911" s="1" customFormat="1" x14ac:dyDescent="0.25"/>
    <row r="912" s="1" customFormat="1" x14ac:dyDescent="0.25"/>
    <row r="913" s="1" customFormat="1" x14ac:dyDescent="0.25"/>
    <row r="914" s="1" customFormat="1" x14ac:dyDescent="0.25"/>
    <row r="915" s="1" customFormat="1" x14ac:dyDescent="0.25"/>
    <row r="916" s="1" customFormat="1" x14ac:dyDescent="0.25"/>
    <row r="917" s="1" customFormat="1" x14ac:dyDescent="0.25"/>
    <row r="918" s="1" customFormat="1" x14ac:dyDescent="0.25"/>
    <row r="919" s="1" customFormat="1" x14ac:dyDescent="0.25"/>
    <row r="920" s="1" customFormat="1" x14ac:dyDescent="0.25"/>
    <row r="921" s="1" customFormat="1" x14ac:dyDescent="0.25"/>
    <row r="922" s="1" customFormat="1" x14ac:dyDescent="0.25"/>
    <row r="923" s="1" customFormat="1" x14ac:dyDescent="0.25"/>
    <row r="924" s="1" customFormat="1" x14ac:dyDescent="0.25"/>
    <row r="925" s="1" customFormat="1" x14ac:dyDescent="0.25"/>
    <row r="926" s="1" customFormat="1" x14ac:dyDescent="0.25"/>
    <row r="927" s="1" customFormat="1" x14ac:dyDescent="0.25"/>
    <row r="928" s="1" customFormat="1" x14ac:dyDescent="0.25"/>
    <row r="929" s="1" customFormat="1" x14ac:dyDescent="0.25"/>
    <row r="930" s="1" customFormat="1" x14ac:dyDescent="0.25"/>
    <row r="931" s="1" customFormat="1" x14ac:dyDescent="0.25"/>
    <row r="932" s="1" customFormat="1" x14ac:dyDescent="0.25"/>
    <row r="933" s="1" customFormat="1" x14ac:dyDescent="0.25"/>
    <row r="934" s="1" customFormat="1" x14ac:dyDescent="0.25"/>
    <row r="935" s="1" customFormat="1" x14ac:dyDescent="0.25"/>
    <row r="936" s="1" customFormat="1" x14ac:dyDescent="0.25"/>
    <row r="937" s="1" customFormat="1" x14ac:dyDescent="0.25"/>
    <row r="938" s="1" customFormat="1" x14ac:dyDescent="0.25"/>
    <row r="939" s="1" customFormat="1" x14ac:dyDescent="0.25"/>
    <row r="940" s="1" customFormat="1" x14ac:dyDescent="0.25"/>
    <row r="941" s="1" customFormat="1" x14ac:dyDescent="0.25"/>
    <row r="942" s="1" customFormat="1" x14ac:dyDescent="0.25"/>
    <row r="943" s="1" customFormat="1" x14ac:dyDescent="0.25"/>
    <row r="944" s="1" customFormat="1" x14ac:dyDescent="0.25"/>
    <row r="945" s="1" customFormat="1" x14ac:dyDescent="0.25"/>
    <row r="946" s="1" customFormat="1" x14ac:dyDescent="0.25"/>
    <row r="947" s="1" customFormat="1" x14ac:dyDescent="0.25"/>
    <row r="948" s="1" customFormat="1" x14ac:dyDescent="0.25"/>
    <row r="949" s="1" customFormat="1" x14ac:dyDescent="0.25"/>
    <row r="950" s="1" customFormat="1" x14ac:dyDescent="0.25"/>
    <row r="951" s="1" customFormat="1" x14ac:dyDescent="0.25"/>
    <row r="952" s="1" customFormat="1" x14ac:dyDescent="0.25"/>
    <row r="953" s="1" customFormat="1" x14ac:dyDescent="0.25"/>
    <row r="954" s="1" customFormat="1" x14ac:dyDescent="0.25"/>
    <row r="955" s="1" customFormat="1" x14ac:dyDescent="0.25"/>
    <row r="956" s="1" customFormat="1" x14ac:dyDescent="0.25"/>
    <row r="957" s="1" customFormat="1" x14ac:dyDescent="0.25"/>
    <row r="958" s="1" customFormat="1" x14ac:dyDescent="0.25"/>
    <row r="959" s="1" customFormat="1" x14ac:dyDescent="0.25"/>
    <row r="960" s="1" customFormat="1" x14ac:dyDescent="0.25"/>
    <row r="961" s="1" customFormat="1" x14ac:dyDescent="0.25"/>
    <row r="962" s="1" customFormat="1" x14ac:dyDescent="0.25"/>
    <row r="963" s="1" customFormat="1" x14ac:dyDescent="0.25"/>
    <row r="964" s="1" customFormat="1" x14ac:dyDescent="0.25"/>
    <row r="965" s="1" customFormat="1" x14ac:dyDescent="0.25"/>
    <row r="966" s="1" customFormat="1" x14ac:dyDescent="0.25"/>
    <row r="967" s="1" customFormat="1" x14ac:dyDescent="0.25"/>
    <row r="968" s="1" customFormat="1" x14ac:dyDescent="0.25"/>
    <row r="969" s="1" customFormat="1" x14ac:dyDescent="0.25"/>
    <row r="970" s="1" customFormat="1" x14ac:dyDescent="0.25"/>
    <row r="971" s="1" customFormat="1" x14ac:dyDescent="0.25"/>
    <row r="972" s="1" customFormat="1" x14ac:dyDescent="0.25"/>
    <row r="973" s="1" customFormat="1" x14ac:dyDescent="0.25"/>
    <row r="974" s="1" customFormat="1" x14ac:dyDescent="0.25"/>
    <row r="975" s="1" customFormat="1" x14ac:dyDescent="0.25"/>
    <row r="976" s="1" customFormat="1" x14ac:dyDescent="0.25"/>
    <row r="977" s="1" customFormat="1" x14ac:dyDescent="0.25"/>
    <row r="978" s="1" customFormat="1" x14ac:dyDescent="0.25"/>
    <row r="979" s="1" customFormat="1" x14ac:dyDescent="0.25"/>
    <row r="980" s="1" customFormat="1" x14ac:dyDescent="0.25"/>
    <row r="981" s="1" customFormat="1" x14ac:dyDescent="0.25"/>
    <row r="982" s="1" customFormat="1" x14ac:dyDescent="0.25"/>
    <row r="983" s="1" customFormat="1" x14ac:dyDescent="0.25"/>
    <row r="984" s="1" customFormat="1" x14ac:dyDescent="0.25"/>
    <row r="985" s="1" customFormat="1" x14ac:dyDescent="0.25"/>
    <row r="986" s="1" customFormat="1" x14ac:dyDescent="0.25"/>
    <row r="987" s="1" customFormat="1" x14ac:dyDescent="0.25"/>
    <row r="988" s="1" customFormat="1" x14ac:dyDescent="0.25"/>
    <row r="989" s="1" customFormat="1" x14ac:dyDescent="0.25"/>
    <row r="990" s="1" customFormat="1" x14ac:dyDescent="0.25"/>
    <row r="991" s="1" customFormat="1" x14ac:dyDescent="0.25"/>
    <row r="992" s="1" customFormat="1" x14ac:dyDescent="0.25"/>
    <row r="993" s="1" customFormat="1" x14ac:dyDescent="0.25"/>
    <row r="994" s="1" customFormat="1" x14ac:dyDescent="0.25"/>
    <row r="995" s="1" customFormat="1" x14ac:dyDescent="0.25"/>
    <row r="996" s="1" customFormat="1" x14ac:dyDescent="0.25"/>
    <row r="997" s="1" customFormat="1" x14ac:dyDescent="0.25"/>
    <row r="998" s="1" customFormat="1" x14ac:dyDescent="0.25"/>
    <row r="999" s="1" customFormat="1" x14ac:dyDescent="0.25"/>
    <row r="1000" s="1" customFormat="1" x14ac:dyDescent="0.25"/>
    <row r="1001" s="1" customFormat="1" x14ac:dyDescent="0.25"/>
    <row r="1002" s="1" customFormat="1" x14ac:dyDescent="0.25"/>
    <row r="1003" s="1" customFormat="1" x14ac:dyDescent="0.25"/>
    <row r="1004" s="1" customFormat="1" x14ac:dyDescent="0.25"/>
    <row r="1005" s="1" customFormat="1" x14ac:dyDescent="0.25"/>
    <row r="1006" s="1" customFormat="1" x14ac:dyDescent="0.25"/>
    <row r="1007" s="1" customFormat="1" x14ac:dyDescent="0.25"/>
    <row r="1008" s="1" customFormat="1" x14ac:dyDescent="0.25"/>
    <row r="1009" s="1" customFormat="1" x14ac:dyDescent="0.25"/>
    <row r="1010" s="1" customFormat="1" x14ac:dyDescent="0.25"/>
    <row r="1011" s="1" customFormat="1" x14ac:dyDescent="0.25"/>
    <row r="1012" s="1" customFormat="1" x14ac:dyDescent="0.25"/>
    <row r="1013" s="1" customFormat="1" x14ac:dyDescent="0.25"/>
    <row r="1014" s="1" customFormat="1" x14ac:dyDescent="0.25"/>
    <row r="1015" s="1" customFormat="1" x14ac:dyDescent="0.25"/>
    <row r="1016" s="1" customFormat="1" x14ac:dyDescent="0.25"/>
    <row r="1017" s="1" customFormat="1" x14ac:dyDescent="0.25"/>
    <row r="1018" s="1" customFormat="1" x14ac:dyDescent="0.25"/>
    <row r="1019" s="1" customFormat="1" x14ac:dyDescent="0.25"/>
    <row r="1020" s="1" customFormat="1" x14ac:dyDescent="0.25"/>
    <row r="1021" s="1" customFormat="1" x14ac:dyDescent="0.25"/>
    <row r="1022" s="1" customFormat="1" x14ac:dyDescent="0.25"/>
    <row r="1023" s="1" customFormat="1" x14ac:dyDescent="0.25"/>
    <row r="1024" s="1" customFormat="1" x14ac:dyDescent="0.25"/>
    <row r="1025" s="1" customFormat="1" x14ac:dyDescent="0.25"/>
    <row r="1026" s="1" customFormat="1" x14ac:dyDescent="0.25"/>
    <row r="1027" s="1" customFormat="1" x14ac:dyDescent="0.25"/>
    <row r="1028" s="1" customFormat="1" x14ac:dyDescent="0.25"/>
    <row r="1029" s="1" customFormat="1" x14ac:dyDescent="0.25"/>
    <row r="1030" s="1" customFormat="1" x14ac:dyDescent="0.25"/>
    <row r="1031" s="1" customFormat="1" x14ac:dyDescent="0.25"/>
    <row r="1032" s="1" customFormat="1" x14ac:dyDescent="0.25"/>
    <row r="1033" s="1" customFormat="1" x14ac:dyDescent="0.25"/>
    <row r="1034" s="1" customFormat="1" x14ac:dyDescent="0.25"/>
    <row r="1035" s="1" customFormat="1" x14ac:dyDescent="0.25"/>
    <row r="1036" s="1" customFormat="1" x14ac:dyDescent="0.25"/>
    <row r="1037" s="1" customFormat="1" x14ac:dyDescent="0.25"/>
    <row r="1038" s="1" customFormat="1" x14ac:dyDescent="0.25"/>
    <row r="1039" s="1" customFormat="1" x14ac:dyDescent="0.25"/>
    <row r="1040" s="1" customFormat="1" x14ac:dyDescent="0.25"/>
    <row r="1041" s="1" customFormat="1" x14ac:dyDescent="0.25"/>
    <row r="1042" s="1" customFormat="1" x14ac:dyDescent="0.25"/>
    <row r="1043" s="1" customFormat="1" x14ac:dyDescent="0.25"/>
    <row r="1044" s="1" customFormat="1" x14ac:dyDescent="0.25"/>
    <row r="1045" s="1" customFormat="1" x14ac:dyDescent="0.25"/>
    <row r="1046" s="1" customFormat="1" x14ac:dyDescent="0.25"/>
    <row r="1047" s="1" customFormat="1" x14ac:dyDescent="0.25"/>
    <row r="1048" s="1" customFormat="1" x14ac:dyDescent="0.25"/>
    <row r="1049" s="1" customFormat="1" x14ac:dyDescent="0.25"/>
    <row r="1050" s="1" customFormat="1" x14ac:dyDescent="0.25"/>
    <row r="1051" s="1" customFormat="1" x14ac:dyDescent="0.25"/>
    <row r="1052" s="1" customFormat="1" x14ac:dyDescent="0.25"/>
    <row r="1053" s="1" customFormat="1" x14ac:dyDescent="0.25"/>
    <row r="1054" s="1" customFormat="1" x14ac:dyDescent="0.25"/>
    <row r="1055" s="1" customFormat="1" x14ac:dyDescent="0.25"/>
    <row r="1056" s="1" customFormat="1" x14ac:dyDescent="0.25"/>
    <row r="1057" s="1" customFormat="1" x14ac:dyDescent="0.25"/>
    <row r="1058" s="1" customFormat="1" x14ac:dyDescent="0.25"/>
    <row r="1059" s="1" customFormat="1" x14ac:dyDescent="0.25"/>
    <row r="1060" s="1" customFormat="1" x14ac:dyDescent="0.25"/>
    <row r="1061" s="1" customFormat="1" x14ac:dyDescent="0.25"/>
    <row r="1062" s="1" customFormat="1" x14ac:dyDescent="0.25"/>
    <row r="1063" s="1" customFormat="1" x14ac:dyDescent="0.25"/>
    <row r="1064" s="1" customFormat="1" x14ac:dyDescent="0.25"/>
    <row r="1065" s="1" customFormat="1" x14ac:dyDescent="0.25"/>
    <row r="1066" s="1" customFormat="1" x14ac:dyDescent="0.25"/>
    <row r="1067" s="1" customFormat="1" x14ac:dyDescent="0.25"/>
    <row r="1068" s="1" customFormat="1" x14ac:dyDescent="0.25"/>
    <row r="1069" s="1" customFormat="1" x14ac:dyDescent="0.25"/>
    <row r="1070" s="1" customFormat="1" x14ac:dyDescent="0.25"/>
    <row r="1071" s="1" customFormat="1" x14ac:dyDescent="0.25"/>
    <row r="1072" s="1" customFormat="1" x14ac:dyDescent="0.25"/>
    <row r="1073" s="1" customFormat="1" x14ac:dyDescent="0.25"/>
    <row r="1074" s="1" customFormat="1" x14ac:dyDescent="0.25"/>
    <row r="1075" s="1" customFormat="1" x14ac:dyDescent="0.25"/>
    <row r="1076" s="1" customFormat="1" x14ac:dyDescent="0.25"/>
    <row r="1077" s="1" customFormat="1" x14ac:dyDescent="0.25"/>
    <row r="1078" s="1" customFormat="1" x14ac:dyDescent="0.25"/>
    <row r="1079" s="1" customFormat="1" x14ac:dyDescent="0.25"/>
    <row r="1080" s="1" customFormat="1" x14ac:dyDescent="0.25"/>
    <row r="1081" s="1" customFormat="1" x14ac:dyDescent="0.25"/>
    <row r="1082" s="1" customFormat="1" x14ac:dyDescent="0.25"/>
    <row r="1083" s="1" customFormat="1" x14ac:dyDescent="0.25"/>
    <row r="1084" s="1" customFormat="1" x14ac:dyDescent="0.25"/>
    <row r="1085" s="1" customFormat="1" x14ac:dyDescent="0.25"/>
    <row r="1086" s="1" customFormat="1" x14ac:dyDescent="0.25"/>
    <row r="1087" s="1" customFormat="1" x14ac:dyDescent="0.25"/>
    <row r="1088" s="1" customFormat="1" x14ac:dyDescent="0.25"/>
    <row r="1089" s="1" customFormat="1" x14ac:dyDescent="0.25"/>
    <row r="1090" s="1" customFormat="1" x14ac:dyDescent="0.25"/>
    <row r="1091" s="1" customFormat="1" x14ac:dyDescent="0.25"/>
    <row r="1092" s="1" customFormat="1" x14ac:dyDescent="0.25"/>
    <row r="1093" s="1" customFormat="1" x14ac:dyDescent="0.25"/>
    <row r="1094" s="1" customFormat="1" x14ac:dyDescent="0.25"/>
    <row r="1095" s="1" customFormat="1" x14ac:dyDescent="0.25"/>
    <row r="1096" s="1" customFormat="1" x14ac:dyDescent="0.25"/>
    <row r="1097" s="1" customFormat="1" x14ac:dyDescent="0.25"/>
    <row r="1098" s="1" customFormat="1" x14ac:dyDescent="0.25"/>
    <row r="1099" s="1" customFormat="1" x14ac:dyDescent="0.25"/>
    <row r="1100" s="1" customFormat="1" x14ac:dyDescent="0.25"/>
    <row r="1101" s="1" customFormat="1" x14ac:dyDescent="0.25"/>
    <row r="1102" s="1" customFormat="1" x14ac:dyDescent="0.25"/>
    <row r="1103" s="1" customFormat="1" x14ac:dyDescent="0.25"/>
    <row r="1104" s="1" customFormat="1" x14ac:dyDescent="0.25"/>
    <row r="1105" s="1" customFormat="1" x14ac:dyDescent="0.25"/>
    <row r="1106" s="1" customFormat="1" x14ac:dyDescent="0.25"/>
    <row r="1107" s="1" customFormat="1" x14ac:dyDescent="0.25"/>
    <row r="1108" s="1" customFormat="1" x14ac:dyDescent="0.25"/>
    <row r="1109" s="1" customFormat="1" x14ac:dyDescent="0.25"/>
    <row r="1110" s="1" customFormat="1" x14ac:dyDescent="0.25"/>
    <row r="1111" s="1" customFormat="1" x14ac:dyDescent="0.25"/>
    <row r="1112" s="1" customFormat="1" x14ac:dyDescent="0.25"/>
    <row r="1113" s="1" customFormat="1" x14ac:dyDescent="0.25"/>
    <row r="1114" s="1" customFormat="1" x14ac:dyDescent="0.25"/>
    <row r="1115" s="1" customFormat="1" x14ac:dyDescent="0.25"/>
    <row r="1116" s="1" customFormat="1" x14ac:dyDescent="0.25"/>
    <row r="1117" s="1" customFormat="1" x14ac:dyDescent="0.25"/>
    <row r="1118" s="1" customFormat="1" x14ac:dyDescent="0.25"/>
    <row r="1119" s="1" customFormat="1" x14ac:dyDescent="0.25"/>
    <row r="1120" s="1" customFormat="1" x14ac:dyDescent="0.25"/>
    <row r="1121" s="1" customFormat="1" x14ac:dyDescent="0.25"/>
    <row r="1122" s="1" customFormat="1" x14ac:dyDescent="0.25"/>
    <row r="1123" s="1" customFormat="1" x14ac:dyDescent="0.25"/>
    <row r="1124" s="1" customFormat="1" x14ac:dyDescent="0.25"/>
    <row r="1125" s="1" customFormat="1" x14ac:dyDescent="0.25"/>
    <row r="1126" s="1" customFormat="1" x14ac:dyDescent="0.25"/>
    <row r="1127" s="1" customFormat="1" x14ac:dyDescent="0.25"/>
    <row r="1128" s="1" customFormat="1" x14ac:dyDescent="0.25"/>
    <row r="1129" s="1" customFormat="1" x14ac:dyDescent="0.25"/>
    <row r="1130" s="1" customFormat="1" x14ac:dyDescent="0.25"/>
    <row r="1131" s="1" customFormat="1" x14ac:dyDescent="0.25"/>
    <row r="1132" s="1" customFormat="1" x14ac:dyDescent="0.25"/>
    <row r="1133" s="1" customFormat="1" x14ac:dyDescent="0.25"/>
    <row r="1134" s="1" customFormat="1" x14ac:dyDescent="0.25"/>
    <row r="1135" s="1" customFormat="1" x14ac:dyDescent="0.25"/>
    <row r="1136" s="1" customFormat="1" x14ac:dyDescent="0.25"/>
    <row r="1137" s="1" customFormat="1" x14ac:dyDescent="0.25"/>
    <row r="1138" s="1" customFormat="1" x14ac:dyDescent="0.25"/>
    <row r="1139" s="1" customFormat="1" x14ac:dyDescent="0.25"/>
    <row r="1140" s="1" customFormat="1" x14ac:dyDescent="0.25"/>
    <row r="1141" s="1" customFormat="1" x14ac:dyDescent="0.25"/>
    <row r="1142" s="1" customFormat="1" x14ac:dyDescent="0.25"/>
    <row r="1143" s="1" customFormat="1" x14ac:dyDescent="0.25"/>
    <row r="1144" s="1" customFormat="1" x14ac:dyDescent="0.25"/>
    <row r="1145" s="1" customFormat="1" x14ac:dyDescent="0.25"/>
    <row r="1146" s="1" customFormat="1" x14ac:dyDescent="0.25"/>
    <row r="1147" s="1" customFormat="1" x14ac:dyDescent="0.25"/>
    <row r="1148" s="1" customFormat="1" x14ac:dyDescent="0.25"/>
    <row r="1149" s="1" customFormat="1" x14ac:dyDescent="0.25"/>
    <row r="1150" s="1" customFormat="1" x14ac:dyDescent="0.25"/>
    <row r="1151" s="1" customFormat="1" x14ac:dyDescent="0.25"/>
    <row r="1152" s="1" customFormat="1" x14ac:dyDescent="0.25"/>
    <row r="1153" s="1" customFormat="1" x14ac:dyDescent="0.25"/>
    <row r="1154" s="1" customFormat="1" x14ac:dyDescent="0.25"/>
    <row r="1155" s="1" customFormat="1" x14ac:dyDescent="0.25"/>
    <row r="1156" s="1" customFormat="1" x14ac:dyDescent="0.25"/>
    <row r="1157" s="1" customFormat="1" x14ac:dyDescent="0.25"/>
    <row r="1158" s="1" customFormat="1" x14ac:dyDescent="0.25"/>
    <row r="1159" s="1" customFormat="1" x14ac:dyDescent="0.25"/>
    <row r="1160" s="1" customFormat="1" x14ac:dyDescent="0.25"/>
    <row r="1161" s="1" customFormat="1" x14ac:dyDescent="0.25"/>
    <row r="1162" s="1" customFormat="1" x14ac:dyDescent="0.25"/>
    <row r="1163" s="1" customFormat="1" x14ac:dyDescent="0.25"/>
    <row r="1164" s="1" customFormat="1" x14ac:dyDescent="0.25"/>
    <row r="1165" s="1" customFormat="1" x14ac:dyDescent="0.25"/>
    <row r="1166" s="1" customFormat="1" x14ac:dyDescent="0.25"/>
    <row r="1167" s="1" customFormat="1" x14ac:dyDescent="0.25"/>
    <row r="1168" s="1" customFormat="1" x14ac:dyDescent="0.25"/>
    <row r="1169" s="1" customFormat="1" x14ac:dyDescent="0.25"/>
    <row r="1170" s="1" customFormat="1" x14ac:dyDescent="0.25"/>
    <row r="1171" s="1" customFormat="1" x14ac:dyDescent="0.25"/>
    <row r="1172" s="1" customFormat="1" x14ac:dyDescent="0.25"/>
    <row r="1173" s="1" customFormat="1" x14ac:dyDescent="0.25"/>
    <row r="1174" s="1" customFormat="1" x14ac:dyDescent="0.25"/>
    <row r="1175" s="1" customFormat="1" x14ac:dyDescent="0.25"/>
    <row r="1176" s="1" customFormat="1" x14ac:dyDescent="0.25"/>
    <row r="1177" s="1" customFormat="1" x14ac:dyDescent="0.25"/>
    <row r="1178" s="1" customFormat="1" x14ac:dyDescent="0.25"/>
  </sheetData>
  <mergeCells count="2">
    <mergeCell ref="B81:C82"/>
    <mergeCell ref="B83:C83"/>
  </mergeCells>
  <pageMargins left="0.7" right="0.7" top="0.75" bottom="0.75" header="0.3" footer="0.3"/>
  <pageSetup paperSize="9" orientation="portrait" r:id="rId1"/>
  <headerFooter>
    <oddFooter>&amp;C&amp;1#&amp;"Calibri"&amp;12&amp;K008000Internal Use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6"/>
  </sheetPr>
  <dimension ref="A1:E1207"/>
  <sheetViews>
    <sheetView topLeftCell="A9" workbookViewId="0">
      <selection activeCell="C74" sqref="C74"/>
    </sheetView>
  </sheetViews>
  <sheetFormatPr defaultColWidth="8.7109375" defaultRowHeight="15" x14ac:dyDescent="0.25"/>
  <cols>
    <col min="1" max="1" width="5" customWidth="1"/>
    <col min="2" max="2" width="42.28515625" customWidth="1"/>
    <col min="3" max="3" width="136.7109375" style="7" customWidth="1"/>
    <col min="4" max="5" width="103.7109375" customWidth="1"/>
  </cols>
  <sheetData>
    <row r="1" spans="2:5" s="1" customFormat="1" x14ac:dyDescent="0.25">
      <c r="C1" s="5"/>
    </row>
    <row r="2" spans="2:5" s="1" customFormat="1" x14ac:dyDescent="0.25">
      <c r="C2" s="5"/>
    </row>
    <row r="3" spans="2:5" s="1" customFormat="1" x14ac:dyDescent="0.25">
      <c r="C3" s="5"/>
    </row>
    <row r="4" spans="2:5" s="1" customFormat="1" x14ac:dyDescent="0.25">
      <c r="C4" s="5"/>
    </row>
    <row r="5" spans="2:5" s="1" customFormat="1" ht="42" customHeight="1" thickBot="1" x14ac:dyDescent="0.55000000000000004">
      <c r="B5" s="68" t="s">
        <v>41</v>
      </c>
      <c r="C5" s="69"/>
      <c r="D5" s="67"/>
      <c r="E5" s="67"/>
    </row>
    <row r="6" spans="2:5" s="1" customFormat="1" ht="22.15" customHeight="1" x14ac:dyDescent="0.25">
      <c r="B6" s="213" t="s">
        <v>42</v>
      </c>
      <c r="C6" s="220"/>
      <c r="D6" s="213"/>
      <c r="E6" s="213"/>
    </row>
    <row r="7" spans="2:5" s="1" customFormat="1" x14ac:dyDescent="0.25">
      <c r="B7" s="213"/>
      <c r="C7" s="220"/>
      <c r="D7" s="213"/>
      <c r="E7" s="213"/>
    </row>
    <row r="8" spans="2:5" s="1" customFormat="1" ht="32.25" thickBot="1" x14ac:dyDescent="0.3">
      <c r="B8" s="144" t="s">
        <v>43</v>
      </c>
      <c r="C8" s="148" t="s">
        <v>44</v>
      </c>
      <c r="D8" s="70"/>
      <c r="E8" s="72"/>
    </row>
    <row r="9" spans="2:5" s="1" customFormat="1" ht="22.15" customHeight="1" x14ac:dyDescent="0.25">
      <c r="B9" s="145" t="s">
        <v>45</v>
      </c>
      <c r="C9" s="146" t="s">
        <v>46</v>
      </c>
      <c r="D9" s="145" t="s">
        <v>47</v>
      </c>
      <c r="E9" s="213"/>
    </row>
    <row r="10" spans="2:5" s="1" customFormat="1" ht="27" customHeight="1" x14ac:dyDescent="0.25">
      <c r="B10" s="221" t="s">
        <v>48</v>
      </c>
      <c r="C10" s="222" t="s">
        <v>49</v>
      </c>
      <c r="D10" s="147"/>
      <c r="E10" s="213"/>
    </row>
    <row r="11" spans="2:5" s="1" customFormat="1" ht="22.15" customHeight="1" x14ac:dyDescent="0.25">
      <c r="B11" s="221" t="s">
        <v>50</v>
      </c>
      <c r="C11" s="222" t="s">
        <v>51</v>
      </c>
      <c r="D11" s="221"/>
      <c r="E11" s="213"/>
    </row>
    <row r="12" spans="2:5" s="1" customFormat="1" ht="34.15" customHeight="1" x14ac:dyDescent="0.25">
      <c r="B12" s="221" t="s">
        <v>52</v>
      </c>
      <c r="C12" s="222" t="s">
        <v>53</v>
      </c>
      <c r="D12" s="223"/>
      <c r="E12" s="213"/>
    </row>
    <row r="13" spans="2:5" s="1" customFormat="1" x14ac:dyDescent="0.25">
      <c r="B13" s="221" t="s">
        <v>54</v>
      </c>
      <c r="C13" s="222" t="s">
        <v>55</v>
      </c>
      <c r="D13" s="223" t="s">
        <v>56</v>
      </c>
      <c r="E13" s="213"/>
    </row>
    <row r="14" spans="2:5" s="1" customFormat="1" x14ac:dyDescent="0.25">
      <c r="B14" s="221" t="s">
        <v>57</v>
      </c>
      <c r="C14" s="222" t="s">
        <v>58</v>
      </c>
      <c r="D14" s="223"/>
      <c r="E14" s="213"/>
    </row>
    <row r="15" spans="2:5" s="1" customFormat="1" x14ac:dyDescent="0.25">
      <c r="B15" s="221" t="s">
        <v>59</v>
      </c>
      <c r="C15" s="222" t="s">
        <v>60</v>
      </c>
      <c r="D15" s="223"/>
      <c r="E15" s="213"/>
    </row>
    <row r="16" spans="2:5" s="1" customFormat="1" x14ac:dyDescent="0.25">
      <c r="B16" s="221" t="s">
        <v>61</v>
      </c>
      <c r="C16" s="61" t="s">
        <v>62</v>
      </c>
      <c r="D16" s="147"/>
      <c r="E16" s="213"/>
    </row>
    <row r="17" spans="2:5" s="1" customFormat="1" x14ac:dyDescent="0.25">
      <c r="B17" s="221" t="s">
        <v>63</v>
      </c>
      <c r="C17" s="61" t="s">
        <v>64</v>
      </c>
      <c r="D17" s="147"/>
      <c r="E17" s="213"/>
    </row>
    <row r="18" spans="2:5" s="1" customFormat="1" x14ac:dyDescent="0.25">
      <c r="B18" s="221" t="s">
        <v>65</v>
      </c>
      <c r="C18" s="61" t="s">
        <v>66</v>
      </c>
      <c r="D18" s="223"/>
      <c r="E18" s="213"/>
    </row>
    <row r="19" spans="2:5" s="1" customFormat="1" ht="28.5" x14ac:dyDescent="0.25">
      <c r="B19" s="215" t="s">
        <v>67</v>
      </c>
      <c r="C19" s="224" t="s">
        <v>68</v>
      </c>
      <c r="D19" s="225"/>
      <c r="E19" s="213"/>
    </row>
    <row r="20" spans="2:5" s="1" customFormat="1" x14ac:dyDescent="0.25">
      <c r="B20" s="213"/>
      <c r="C20" s="220"/>
      <c r="D20" s="213"/>
      <c r="E20" s="213"/>
    </row>
    <row r="21" spans="2:5" s="1" customFormat="1" ht="24" customHeight="1" thickBot="1" x14ac:dyDescent="0.3">
      <c r="B21" s="320" t="s">
        <v>69</v>
      </c>
      <c r="C21" s="320"/>
      <c r="D21" s="320"/>
      <c r="E21" s="72"/>
    </row>
    <row r="22" spans="2:5" s="1" customFormat="1" ht="22.15" customHeight="1" x14ac:dyDescent="0.25">
      <c r="B22" s="145" t="s">
        <v>45</v>
      </c>
      <c r="C22" s="146" t="s">
        <v>46</v>
      </c>
      <c r="D22" s="145" t="s">
        <v>47</v>
      </c>
      <c r="E22" s="213"/>
    </row>
    <row r="23" spans="2:5" s="1" customFormat="1" ht="22.15" customHeight="1" x14ac:dyDescent="0.25">
      <c r="B23" s="226" t="s">
        <v>70</v>
      </c>
      <c r="C23" s="62" t="s">
        <v>71</v>
      </c>
      <c r="D23" s="222"/>
      <c r="E23" s="213"/>
    </row>
    <row r="24" spans="2:5" s="1" customFormat="1" ht="22.15" customHeight="1" x14ac:dyDescent="0.25">
      <c r="B24" s="226" t="s">
        <v>50</v>
      </c>
      <c r="C24" s="62" t="s">
        <v>72</v>
      </c>
      <c r="D24" s="222"/>
      <c r="E24" s="213"/>
    </row>
    <row r="25" spans="2:5" s="1" customFormat="1" ht="22.15" customHeight="1" x14ac:dyDescent="0.25">
      <c r="B25" s="226" t="s">
        <v>73</v>
      </c>
      <c r="C25" s="62" t="s">
        <v>74</v>
      </c>
      <c r="D25" s="222"/>
      <c r="E25" s="213"/>
    </row>
    <row r="26" spans="2:5" s="1" customFormat="1" ht="22.15" customHeight="1" x14ac:dyDescent="0.25">
      <c r="B26" s="226" t="s">
        <v>75</v>
      </c>
      <c r="C26" s="62" t="s">
        <v>76</v>
      </c>
      <c r="D26" s="222"/>
      <c r="E26" s="213"/>
    </row>
    <row r="27" spans="2:5" s="1" customFormat="1" ht="22.15" customHeight="1" x14ac:dyDescent="0.25">
      <c r="B27" s="221" t="s">
        <v>77</v>
      </c>
      <c r="C27" s="62" t="s">
        <v>78</v>
      </c>
      <c r="D27" s="222"/>
      <c r="E27" s="213"/>
    </row>
    <row r="28" spans="2:5" s="1" customFormat="1" ht="22.15" customHeight="1" x14ac:dyDescent="0.25">
      <c r="B28" s="221" t="s">
        <v>79</v>
      </c>
      <c r="C28" s="61" t="s">
        <v>80</v>
      </c>
      <c r="D28" s="222"/>
      <c r="E28" s="213"/>
    </row>
    <row r="29" spans="2:5" s="1" customFormat="1" ht="19.899999999999999" customHeight="1" x14ac:dyDescent="0.25">
      <c r="B29" s="223" t="s">
        <v>81</v>
      </c>
      <c r="C29" s="62" t="s">
        <v>82</v>
      </c>
      <c r="D29" s="227"/>
      <c r="E29" s="213"/>
    </row>
    <row r="30" spans="2:5" s="1" customFormat="1" x14ac:dyDescent="0.25">
      <c r="B30" s="226" t="s">
        <v>83</v>
      </c>
      <c r="C30" s="228" t="s">
        <v>84</v>
      </c>
      <c r="D30" s="227"/>
      <c r="E30" s="213"/>
    </row>
    <row r="31" spans="2:5" s="1" customFormat="1" x14ac:dyDescent="0.25">
      <c r="B31" s="226" t="s">
        <v>85</v>
      </c>
      <c r="C31" s="62" t="s">
        <v>86</v>
      </c>
      <c r="D31" s="227"/>
      <c r="E31" s="213"/>
    </row>
    <row r="32" spans="2:5" s="1" customFormat="1" x14ac:dyDescent="0.25">
      <c r="B32" s="226" t="s">
        <v>87</v>
      </c>
      <c r="C32" s="228" t="s">
        <v>88</v>
      </c>
      <c r="D32" s="227"/>
      <c r="E32" s="213"/>
    </row>
    <row r="33" spans="1:5" s="1" customFormat="1" ht="16.149999999999999" customHeight="1" x14ac:dyDescent="0.25">
      <c r="B33" s="226" t="s">
        <v>89</v>
      </c>
      <c r="C33" s="228" t="s">
        <v>90</v>
      </c>
      <c r="D33" s="227"/>
      <c r="E33" s="213"/>
    </row>
    <row r="34" spans="1:5" s="1" customFormat="1" x14ac:dyDescent="0.25">
      <c r="B34" s="226" t="s">
        <v>91</v>
      </c>
      <c r="C34" s="228" t="s">
        <v>92</v>
      </c>
      <c r="D34" s="227"/>
      <c r="E34" s="213"/>
    </row>
    <row r="35" spans="1:5" s="1" customFormat="1" x14ac:dyDescent="0.25">
      <c r="B35" s="226" t="s">
        <v>93</v>
      </c>
      <c r="C35" s="228" t="s">
        <v>94</v>
      </c>
      <c r="D35" s="227" t="s">
        <v>95</v>
      </c>
      <c r="E35" s="213"/>
    </row>
    <row r="36" spans="1:5" s="1" customFormat="1" x14ac:dyDescent="0.25">
      <c r="B36" s="226" t="s">
        <v>96</v>
      </c>
      <c r="C36" s="228" t="s">
        <v>97</v>
      </c>
      <c r="D36" s="229" t="s">
        <v>98</v>
      </c>
      <c r="E36" s="213"/>
    </row>
    <row r="37" spans="1:5" s="1" customFormat="1" ht="22.9" customHeight="1" x14ac:dyDescent="0.25">
      <c r="B37" s="226" t="s">
        <v>99</v>
      </c>
      <c r="C37" s="228" t="s">
        <v>100</v>
      </c>
      <c r="D37" s="229"/>
      <c r="E37" s="213"/>
    </row>
    <row r="38" spans="1:5" s="1" customFormat="1" x14ac:dyDescent="0.25">
      <c r="B38" s="226" t="s">
        <v>101</v>
      </c>
      <c r="C38" s="228" t="s">
        <v>102</v>
      </c>
      <c r="D38" s="229"/>
      <c r="E38" s="213"/>
    </row>
    <row r="39" spans="1:5" s="1" customFormat="1" x14ac:dyDescent="0.25">
      <c r="B39" s="226" t="s">
        <v>103</v>
      </c>
      <c r="C39" s="228" t="s">
        <v>104</v>
      </c>
      <c r="D39" s="229"/>
      <c r="E39" s="213"/>
    </row>
    <row r="40" spans="1:5" s="1" customFormat="1" ht="30" x14ac:dyDescent="0.25">
      <c r="A40"/>
      <c r="B40" s="226" t="s">
        <v>105</v>
      </c>
      <c r="C40" s="228" t="s">
        <v>106</v>
      </c>
      <c r="D40" s="229"/>
      <c r="E40" s="213"/>
    </row>
    <row r="41" spans="1:5" s="1" customFormat="1" ht="28.5" x14ac:dyDescent="0.25">
      <c r="B41" s="226" t="s">
        <v>107</v>
      </c>
      <c r="C41" s="62" t="s">
        <v>108</v>
      </c>
      <c r="D41" s="229"/>
      <c r="E41" s="213"/>
    </row>
    <row r="42" spans="1:5" s="1" customFormat="1" ht="28.5" x14ac:dyDescent="0.25">
      <c r="B42" s="226" t="s">
        <v>109</v>
      </c>
      <c r="C42" s="62" t="s">
        <v>110</v>
      </c>
      <c r="D42" s="229"/>
      <c r="E42" s="213"/>
    </row>
    <row r="43" spans="1:5" s="1" customFormat="1" ht="28.5" x14ac:dyDescent="0.25">
      <c r="B43" s="226" t="s">
        <v>111</v>
      </c>
      <c r="C43" s="62" t="s">
        <v>112</v>
      </c>
      <c r="D43" s="229"/>
      <c r="E43" s="213"/>
    </row>
    <row r="44" spans="1:5" s="1" customFormat="1" ht="28.5" x14ac:dyDescent="0.25">
      <c r="B44" s="226" t="s">
        <v>113</v>
      </c>
      <c r="C44" s="62" t="s">
        <v>114</v>
      </c>
      <c r="D44" s="229"/>
      <c r="E44" s="213"/>
    </row>
    <row r="45" spans="1:5" s="1" customFormat="1" ht="28.5" x14ac:dyDescent="0.25">
      <c r="B45" s="226" t="s">
        <v>115</v>
      </c>
      <c r="C45" s="62" t="s">
        <v>116</v>
      </c>
      <c r="D45" s="229"/>
      <c r="E45" s="213"/>
    </row>
    <row r="46" spans="1:5" s="1" customFormat="1" ht="28.5" x14ac:dyDescent="0.25">
      <c r="B46" s="226" t="s">
        <v>117</v>
      </c>
      <c r="C46" s="62" t="s">
        <v>118</v>
      </c>
      <c r="D46" s="229"/>
      <c r="E46" s="213"/>
    </row>
    <row r="47" spans="1:5" s="1" customFormat="1" x14ac:dyDescent="0.25">
      <c r="B47" s="226" t="s">
        <v>119</v>
      </c>
      <c r="C47" s="228" t="s">
        <v>120</v>
      </c>
      <c r="D47" s="229"/>
      <c r="E47" s="213"/>
    </row>
    <row r="48" spans="1:5" s="1" customFormat="1" x14ac:dyDescent="0.25">
      <c r="B48" s="226" t="s">
        <v>121</v>
      </c>
      <c r="C48" s="228" t="s">
        <v>122</v>
      </c>
      <c r="D48" s="229"/>
      <c r="E48" s="213"/>
    </row>
    <row r="49" spans="2:5" s="1" customFormat="1" x14ac:dyDescent="0.25">
      <c r="B49" s="226" t="s">
        <v>123</v>
      </c>
      <c r="C49" s="228" t="s">
        <v>124</v>
      </c>
      <c r="D49" s="229"/>
      <c r="E49" s="213"/>
    </row>
    <row r="50" spans="2:5" s="1" customFormat="1" x14ac:dyDescent="0.25">
      <c r="B50" s="226" t="s">
        <v>125</v>
      </c>
      <c r="C50" s="228" t="s">
        <v>126</v>
      </c>
      <c r="D50" s="229"/>
      <c r="E50" s="213"/>
    </row>
    <row r="51" spans="2:5" s="1" customFormat="1" ht="28.5" x14ac:dyDescent="0.25">
      <c r="B51" s="230" t="s">
        <v>127</v>
      </c>
      <c r="C51" s="228" t="s">
        <v>128</v>
      </c>
      <c r="D51" s="229" t="s">
        <v>98</v>
      </c>
      <c r="E51" s="213"/>
    </row>
    <row r="52" spans="2:5" s="1" customFormat="1" x14ac:dyDescent="0.25">
      <c r="B52" s="226" t="s">
        <v>129</v>
      </c>
      <c r="C52" s="228" t="s">
        <v>130</v>
      </c>
      <c r="D52" s="227" t="s">
        <v>95</v>
      </c>
      <c r="E52" s="213"/>
    </row>
    <row r="53" spans="2:5" s="1" customFormat="1" ht="24" customHeight="1" x14ac:dyDescent="0.25">
      <c r="B53" s="226" t="s">
        <v>131</v>
      </c>
      <c r="C53" s="228" t="s">
        <v>108</v>
      </c>
      <c r="D53" s="227"/>
      <c r="E53" s="213"/>
    </row>
    <row r="54" spans="2:5" s="1" customFormat="1" ht="26.65" customHeight="1" x14ac:dyDescent="0.25">
      <c r="B54" s="226" t="s">
        <v>132</v>
      </c>
      <c r="C54" s="228" t="s">
        <v>110</v>
      </c>
      <c r="D54" s="227"/>
      <c r="E54" s="213"/>
    </row>
    <row r="55" spans="2:5" s="1" customFormat="1" x14ac:dyDescent="0.25">
      <c r="B55" s="226" t="s">
        <v>133</v>
      </c>
      <c r="C55" s="228" t="s">
        <v>134</v>
      </c>
      <c r="D55" s="227"/>
      <c r="E55" s="213"/>
    </row>
    <row r="56" spans="2:5" s="1" customFormat="1" ht="22.15" customHeight="1" x14ac:dyDescent="0.25">
      <c r="B56" s="226" t="s">
        <v>135</v>
      </c>
      <c r="C56" s="228" t="s">
        <v>136</v>
      </c>
      <c r="D56" s="227"/>
      <c r="E56" s="213"/>
    </row>
    <row r="57" spans="2:5" s="1" customFormat="1" ht="30.6" customHeight="1" x14ac:dyDescent="0.25">
      <c r="B57" s="226" t="s">
        <v>137</v>
      </c>
      <c r="C57" s="228" t="s">
        <v>138</v>
      </c>
      <c r="D57" s="227"/>
      <c r="E57" s="213"/>
    </row>
    <row r="58" spans="2:5" s="1" customFormat="1" ht="23.65" customHeight="1" x14ac:dyDescent="0.25">
      <c r="B58" s="226" t="s">
        <v>139</v>
      </c>
      <c r="C58" s="228" t="s">
        <v>140</v>
      </c>
      <c r="D58" s="227"/>
      <c r="E58" s="213"/>
    </row>
    <row r="59" spans="2:5" s="1" customFormat="1" x14ac:dyDescent="0.25">
      <c r="B59" s="213"/>
      <c r="C59" s="220"/>
      <c r="D59" s="213"/>
      <c r="E59" s="213"/>
    </row>
    <row r="60" spans="2:5" s="1" customFormat="1" ht="21" customHeight="1" thickBot="1" x14ac:dyDescent="0.3">
      <c r="B60" s="70" t="s">
        <v>141</v>
      </c>
      <c r="C60" s="71" t="s">
        <v>142</v>
      </c>
      <c r="D60" s="70"/>
      <c r="E60" s="72"/>
    </row>
    <row r="61" spans="2:5" s="1" customFormat="1" x14ac:dyDescent="0.25">
      <c r="B61" s="59" t="s">
        <v>45</v>
      </c>
      <c r="C61" s="60" t="s">
        <v>46</v>
      </c>
      <c r="D61" s="59" t="s">
        <v>47</v>
      </c>
      <c r="E61" s="213"/>
    </row>
    <row r="62" spans="2:5" s="1" customFormat="1" ht="3.75" customHeight="1" x14ac:dyDescent="0.25">
      <c r="B62" s="213"/>
      <c r="C62" s="220"/>
      <c r="D62" s="213"/>
      <c r="E62" s="213"/>
    </row>
    <row r="63" spans="2:5" s="1" customFormat="1" x14ac:dyDescent="0.25">
      <c r="B63" s="221" t="s">
        <v>50</v>
      </c>
      <c r="C63" s="222" t="s">
        <v>72</v>
      </c>
      <c r="D63" s="222"/>
      <c r="E63" s="213"/>
    </row>
    <row r="64" spans="2:5" s="1" customFormat="1" ht="57" x14ac:dyDescent="0.25">
      <c r="B64" s="221" t="s">
        <v>143</v>
      </c>
      <c r="C64" s="222" t="s">
        <v>144</v>
      </c>
      <c r="D64" s="222"/>
      <c r="E64" s="213"/>
    </row>
    <row r="65" spans="1:5" s="1" customFormat="1" ht="28.5" x14ac:dyDescent="0.25">
      <c r="B65" s="221" t="s">
        <v>145</v>
      </c>
      <c r="C65" s="61" t="s">
        <v>146</v>
      </c>
      <c r="D65" s="223"/>
      <c r="E65" s="213"/>
    </row>
    <row r="66" spans="1:5" s="1" customFormat="1" x14ac:dyDescent="0.25">
      <c r="B66" s="221" t="s">
        <v>147</v>
      </c>
      <c r="C66" s="61" t="s">
        <v>82</v>
      </c>
      <c r="D66" s="223"/>
      <c r="E66" s="213"/>
    </row>
    <row r="67" spans="1:5" s="1" customFormat="1" x14ac:dyDescent="0.25">
      <c r="B67" s="221" t="s">
        <v>148</v>
      </c>
      <c r="C67" s="61" t="s">
        <v>149</v>
      </c>
      <c r="D67" s="223"/>
      <c r="E67" s="213"/>
    </row>
    <row r="68" spans="1:5" s="1" customFormat="1" x14ac:dyDescent="0.25">
      <c r="B68" s="321" t="s">
        <v>105</v>
      </c>
      <c r="C68" s="224" t="s">
        <v>150</v>
      </c>
      <c r="D68" s="225"/>
      <c r="E68" s="213"/>
    </row>
    <row r="69" spans="1:5" s="1" customFormat="1" x14ac:dyDescent="0.25">
      <c r="B69" s="322"/>
      <c r="C69" s="224" t="s">
        <v>151</v>
      </c>
      <c r="D69" s="225"/>
      <c r="E69" s="213"/>
    </row>
    <row r="70" spans="1:5" s="1" customFormat="1" x14ac:dyDescent="0.25">
      <c r="A70" s="1" t="s">
        <v>152</v>
      </c>
      <c r="B70" s="323"/>
      <c r="C70" s="222" t="s">
        <v>153</v>
      </c>
      <c r="D70" s="223"/>
      <c r="E70" s="213"/>
    </row>
    <row r="71" spans="1:5" s="1" customFormat="1" x14ac:dyDescent="0.25">
      <c r="B71" s="221" t="s">
        <v>154</v>
      </c>
      <c r="C71" s="61" t="s">
        <v>155</v>
      </c>
      <c r="D71" s="229" t="s">
        <v>98</v>
      </c>
      <c r="E71" s="213"/>
    </row>
    <row r="72" spans="1:5" s="1" customFormat="1" ht="28.5" x14ac:dyDescent="0.25">
      <c r="B72" s="221" t="s">
        <v>156</v>
      </c>
      <c r="C72" s="222" t="s">
        <v>157</v>
      </c>
      <c r="D72" s="231"/>
      <c r="E72" s="213"/>
    </row>
    <row r="73" spans="1:5" s="1" customFormat="1" ht="28.5" x14ac:dyDescent="0.25">
      <c r="B73" s="221" t="s">
        <v>158</v>
      </c>
      <c r="C73" s="61" t="s">
        <v>159</v>
      </c>
      <c r="D73" s="229" t="s">
        <v>98</v>
      </c>
      <c r="E73" s="213"/>
    </row>
    <row r="74" spans="1:5" s="1" customFormat="1" ht="57" x14ac:dyDescent="0.25">
      <c r="B74" s="221" t="s">
        <v>160</v>
      </c>
      <c r="C74" s="222" t="s">
        <v>161</v>
      </c>
      <c r="D74" s="229" t="s">
        <v>98</v>
      </c>
      <c r="E74" s="213"/>
    </row>
    <row r="75" spans="1:5" s="1" customFormat="1" ht="28.5" x14ac:dyDescent="0.25">
      <c r="B75" s="221" t="s">
        <v>162</v>
      </c>
      <c r="C75" s="61" t="s">
        <v>163</v>
      </c>
      <c r="D75" s="223"/>
      <c r="E75" s="213"/>
    </row>
    <row r="76" spans="1:5" s="1" customFormat="1" x14ac:dyDescent="0.25">
      <c r="B76" s="221" t="s">
        <v>164</v>
      </c>
      <c r="C76" s="61" t="s">
        <v>165</v>
      </c>
      <c r="D76" s="223"/>
      <c r="E76" s="213"/>
    </row>
    <row r="77" spans="1:5" s="1" customFormat="1" x14ac:dyDescent="0.25">
      <c r="B77" s="221" t="s">
        <v>166</v>
      </c>
      <c r="C77" s="61" t="s">
        <v>167</v>
      </c>
      <c r="D77" s="223"/>
      <c r="E77" s="213"/>
    </row>
    <row r="78" spans="1:5" s="1" customFormat="1" x14ac:dyDescent="0.25">
      <c r="B78" s="221" t="s">
        <v>168</v>
      </c>
      <c r="C78" s="61" t="s">
        <v>169</v>
      </c>
      <c r="D78" s="223"/>
      <c r="E78" s="213"/>
    </row>
    <row r="79" spans="1:5" s="1" customFormat="1" x14ac:dyDescent="0.25">
      <c r="B79" s="221" t="s">
        <v>170</v>
      </c>
      <c r="C79" s="61" t="s">
        <v>171</v>
      </c>
      <c r="D79" s="223"/>
      <c r="E79" s="213"/>
    </row>
    <row r="80" spans="1:5" s="1" customFormat="1" x14ac:dyDescent="0.25">
      <c r="B80" s="221" t="s">
        <v>172</v>
      </c>
      <c r="C80" s="61" t="s">
        <v>173</v>
      </c>
      <c r="D80" s="223"/>
      <c r="E80" s="213"/>
    </row>
    <row r="81" spans="1:5" s="1" customFormat="1" x14ac:dyDescent="0.25">
      <c r="B81" s="221" t="s">
        <v>174</v>
      </c>
      <c r="C81" s="139" t="s">
        <v>175</v>
      </c>
      <c r="D81" s="225"/>
      <c r="E81" s="213"/>
    </row>
    <row r="82" spans="1:5" s="1" customFormat="1" x14ac:dyDescent="0.25">
      <c r="B82" s="215" t="s">
        <v>176</v>
      </c>
      <c r="C82" s="139" t="s">
        <v>177</v>
      </c>
      <c r="D82" s="225"/>
      <c r="E82" s="213"/>
    </row>
    <row r="83" spans="1:5" s="1" customFormat="1" x14ac:dyDescent="0.25">
      <c r="B83" s="215" t="s">
        <v>178</v>
      </c>
      <c r="C83" s="139" t="s">
        <v>179</v>
      </c>
      <c r="D83" s="225"/>
      <c r="E83" s="213"/>
    </row>
    <row r="84" spans="1:5" s="1" customFormat="1" x14ac:dyDescent="0.25">
      <c r="B84" s="213"/>
      <c r="C84" s="220"/>
      <c r="D84" s="213"/>
      <c r="E84" s="213"/>
    </row>
    <row r="85" spans="1:5" s="1" customFormat="1" ht="21" customHeight="1" thickBot="1" x14ac:dyDescent="0.3">
      <c r="B85" s="70" t="s">
        <v>180</v>
      </c>
      <c r="C85" s="71" t="s">
        <v>181</v>
      </c>
      <c r="D85" s="70"/>
      <c r="E85" s="72"/>
    </row>
    <row r="86" spans="1:5" s="1" customFormat="1" x14ac:dyDescent="0.25">
      <c r="A86"/>
      <c r="B86" s="145" t="s">
        <v>45</v>
      </c>
      <c r="C86" s="146" t="s">
        <v>46</v>
      </c>
      <c r="D86" s="145" t="s">
        <v>47</v>
      </c>
      <c r="E86" s="213"/>
    </row>
    <row r="87" spans="1:5" s="1" customFormat="1" ht="5.0999999999999996" customHeight="1" x14ac:dyDescent="0.25">
      <c r="B87" s="59"/>
      <c r="C87" s="60"/>
      <c r="D87" s="59"/>
      <c r="E87" s="213"/>
    </row>
    <row r="88" spans="1:5" s="1" customFormat="1" ht="28.5" x14ac:dyDescent="0.25">
      <c r="B88" s="63" t="s">
        <v>182</v>
      </c>
      <c r="C88" s="62" t="s">
        <v>183</v>
      </c>
      <c r="D88" s="227"/>
      <c r="E88" s="213"/>
    </row>
    <row r="89" spans="1:5" s="1" customFormat="1" ht="28.5" x14ac:dyDescent="0.25">
      <c r="B89" s="64" t="s">
        <v>184</v>
      </c>
      <c r="C89" s="61" t="s">
        <v>185</v>
      </c>
      <c r="D89" s="223"/>
      <c r="E89" s="213"/>
    </row>
    <row r="90" spans="1:5" s="1" customFormat="1" x14ac:dyDescent="0.25">
      <c r="B90" s="47"/>
      <c r="C90" s="47"/>
      <c r="D90" s="213"/>
      <c r="E90" s="213"/>
    </row>
    <row r="91" spans="1:5" s="1" customFormat="1" ht="22.15" customHeight="1" thickBot="1" x14ac:dyDescent="0.3">
      <c r="B91" s="70" t="s">
        <v>186</v>
      </c>
      <c r="C91" s="71" t="s">
        <v>187</v>
      </c>
      <c r="D91" s="70"/>
      <c r="E91" s="72"/>
    </row>
    <row r="92" spans="1:5" s="1" customFormat="1" x14ac:dyDescent="0.25">
      <c r="B92" s="59" t="s">
        <v>45</v>
      </c>
      <c r="C92" s="60" t="s">
        <v>46</v>
      </c>
      <c r="D92" s="59" t="s">
        <v>47</v>
      </c>
      <c r="E92" s="213"/>
    </row>
    <row r="93" spans="1:5" s="1" customFormat="1" ht="5.0999999999999996" customHeight="1" x14ac:dyDescent="0.25">
      <c r="B93" s="59"/>
      <c r="C93" s="60"/>
      <c r="D93" s="59"/>
      <c r="E93" s="213"/>
    </row>
    <row r="94" spans="1:5" s="1" customFormat="1" ht="28.5" x14ac:dyDescent="0.25">
      <c r="B94" s="232" t="s">
        <v>188</v>
      </c>
      <c r="C94" s="228" t="s">
        <v>189</v>
      </c>
      <c r="D94" s="227" t="s">
        <v>190</v>
      </c>
      <c r="E94" s="213"/>
    </row>
    <row r="95" spans="1:5" s="1" customFormat="1" x14ac:dyDescent="0.25">
      <c r="B95" s="233" t="s">
        <v>191</v>
      </c>
      <c r="C95" s="222" t="s">
        <v>192</v>
      </c>
      <c r="D95" s="223" t="s">
        <v>193</v>
      </c>
      <c r="E95" s="213"/>
    </row>
    <row r="96" spans="1:5" s="1" customFormat="1" x14ac:dyDescent="0.25">
      <c r="B96" s="233" t="s">
        <v>194</v>
      </c>
      <c r="C96" s="222" t="s">
        <v>195</v>
      </c>
      <c r="D96" s="223" t="s">
        <v>193</v>
      </c>
      <c r="E96" s="213"/>
    </row>
    <row r="97" spans="1:5" s="1" customFormat="1" x14ac:dyDescent="0.25">
      <c r="B97" s="233" t="s">
        <v>196</v>
      </c>
      <c r="C97" s="222" t="s">
        <v>197</v>
      </c>
      <c r="D97" s="223" t="s">
        <v>193</v>
      </c>
      <c r="E97" s="213"/>
    </row>
    <row r="98" spans="1:5" s="1" customFormat="1" ht="28.5" x14ac:dyDescent="0.25">
      <c r="B98" s="226" t="s">
        <v>198</v>
      </c>
      <c r="C98" s="230" t="s">
        <v>199</v>
      </c>
      <c r="D98" s="65" t="s">
        <v>200</v>
      </c>
      <c r="E98" s="213"/>
    </row>
    <row r="99" spans="1:5" s="1" customFormat="1" x14ac:dyDescent="0.25">
      <c r="B99" s="221" t="s">
        <v>201</v>
      </c>
      <c r="C99" s="221" t="s">
        <v>202</v>
      </c>
      <c r="D99" s="221"/>
      <c r="E99" s="213"/>
    </row>
    <row r="100" spans="1:5" s="1" customFormat="1" x14ac:dyDescent="0.25">
      <c r="B100" s="221" t="s">
        <v>203</v>
      </c>
      <c r="C100" s="221" t="s">
        <v>204</v>
      </c>
      <c r="D100" s="221"/>
      <c r="E100" s="213"/>
    </row>
    <row r="101" spans="1:5" s="1" customFormat="1" x14ac:dyDescent="0.25">
      <c r="B101" s="213"/>
      <c r="C101" s="220"/>
      <c r="D101" s="213"/>
      <c r="E101" s="213"/>
    </row>
    <row r="102" spans="1:5" s="1" customFormat="1" ht="24" customHeight="1" thickBot="1" x14ac:dyDescent="0.3">
      <c r="B102" s="70" t="s">
        <v>205</v>
      </c>
      <c r="C102" s="71" t="s">
        <v>206</v>
      </c>
      <c r="D102" s="70"/>
      <c r="E102" s="72"/>
    </row>
    <row r="103" spans="1:5" s="1" customFormat="1" x14ac:dyDescent="0.25">
      <c r="B103" s="59" t="s">
        <v>45</v>
      </c>
      <c r="C103" s="60" t="s">
        <v>46</v>
      </c>
      <c r="D103" s="59" t="s">
        <v>47</v>
      </c>
      <c r="E103" s="213"/>
    </row>
    <row r="104" spans="1:5" s="1" customFormat="1" ht="6" customHeight="1" x14ac:dyDescent="0.25">
      <c r="B104" s="59"/>
      <c r="C104" s="60"/>
      <c r="D104" s="59"/>
      <c r="E104" s="213"/>
    </row>
    <row r="105" spans="1:5" s="1" customFormat="1" ht="28.5" x14ac:dyDescent="0.25">
      <c r="A105"/>
      <c r="B105" s="226" t="s">
        <v>207</v>
      </c>
      <c r="C105" s="228" t="s">
        <v>208</v>
      </c>
      <c r="D105" s="227" t="s">
        <v>209</v>
      </c>
      <c r="E105" s="213"/>
    </row>
    <row r="106" spans="1:5" s="1" customFormat="1" x14ac:dyDescent="0.25">
      <c r="B106" s="221" t="s">
        <v>191</v>
      </c>
      <c r="C106" s="222" t="s">
        <v>192</v>
      </c>
      <c r="D106" s="223" t="s">
        <v>193</v>
      </c>
      <c r="E106" s="213"/>
    </row>
    <row r="107" spans="1:5" s="1" customFormat="1" x14ac:dyDescent="0.25">
      <c r="B107" s="221" t="s">
        <v>194</v>
      </c>
      <c r="C107" s="222" t="s">
        <v>195</v>
      </c>
      <c r="D107" s="223" t="s">
        <v>193</v>
      </c>
      <c r="E107" s="213"/>
    </row>
    <row r="108" spans="1:5" s="1" customFormat="1" x14ac:dyDescent="0.25">
      <c r="B108" s="221" t="s">
        <v>196</v>
      </c>
      <c r="C108" s="222" t="s">
        <v>197</v>
      </c>
      <c r="D108" s="223" t="s">
        <v>193</v>
      </c>
      <c r="E108" s="213"/>
    </row>
    <row r="109" spans="1:5" s="1" customFormat="1" ht="28.5" x14ac:dyDescent="0.25">
      <c r="B109" s="226" t="s">
        <v>198</v>
      </c>
      <c r="C109" s="230" t="s">
        <v>199</v>
      </c>
      <c r="D109" s="65" t="s">
        <v>200</v>
      </c>
      <c r="E109" s="213"/>
    </row>
    <row r="110" spans="1:5" s="1" customFormat="1" x14ac:dyDescent="0.25">
      <c r="B110" s="221" t="s">
        <v>201</v>
      </c>
      <c r="C110" s="221" t="s">
        <v>202</v>
      </c>
      <c r="D110" s="221"/>
      <c r="E110" s="213"/>
    </row>
    <row r="111" spans="1:5" s="1" customFormat="1" x14ac:dyDescent="0.25">
      <c r="B111" s="221" t="s">
        <v>203</v>
      </c>
      <c r="C111" s="221" t="s">
        <v>204</v>
      </c>
      <c r="D111" s="221"/>
      <c r="E111" s="213"/>
    </row>
    <row r="112" spans="1:5" s="1" customFormat="1" ht="18" x14ac:dyDescent="0.25">
      <c r="B112" s="213"/>
      <c r="C112" s="66"/>
      <c r="D112" s="66"/>
      <c r="E112" s="213"/>
    </row>
    <row r="113" spans="2:5" s="1" customFormat="1" x14ac:dyDescent="0.25">
      <c r="B113" s="213"/>
      <c r="C113" s="220"/>
      <c r="D113" s="213"/>
      <c r="E113" s="213"/>
    </row>
    <row r="114" spans="2:5" s="1" customFormat="1" x14ac:dyDescent="0.25">
      <c r="B114" s="213"/>
      <c r="C114" s="220"/>
      <c r="D114" s="213"/>
      <c r="E114" s="213"/>
    </row>
    <row r="115" spans="2:5" s="1" customFormat="1" x14ac:dyDescent="0.25">
      <c r="B115" s="213"/>
      <c r="C115" s="220"/>
      <c r="D115" s="213"/>
      <c r="E115" s="213"/>
    </row>
    <row r="116" spans="2:5" s="1" customFormat="1" x14ac:dyDescent="0.25">
      <c r="B116" s="213"/>
      <c r="C116" s="220"/>
      <c r="D116" s="213"/>
      <c r="E116" s="213"/>
    </row>
    <row r="117" spans="2:5" s="1" customFormat="1" x14ac:dyDescent="0.25">
      <c r="B117" s="213"/>
      <c r="C117" s="220"/>
      <c r="D117" s="213"/>
      <c r="E117" s="213"/>
    </row>
    <row r="118" spans="2:5" s="1" customFormat="1" x14ac:dyDescent="0.25">
      <c r="B118" s="213"/>
      <c r="C118" s="220"/>
      <c r="D118" s="213"/>
      <c r="E118" s="213"/>
    </row>
    <row r="119" spans="2:5" s="1" customFormat="1" x14ac:dyDescent="0.25">
      <c r="B119" s="213"/>
      <c r="C119" s="220"/>
      <c r="D119" s="213"/>
      <c r="E119" s="213"/>
    </row>
    <row r="120" spans="2:5" s="1" customFormat="1" x14ac:dyDescent="0.25">
      <c r="B120" s="213"/>
      <c r="C120" s="220"/>
      <c r="D120" s="213"/>
      <c r="E120" s="213"/>
    </row>
    <row r="121" spans="2:5" s="1" customFormat="1" x14ac:dyDescent="0.25">
      <c r="B121" s="213"/>
      <c r="C121" s="220"/>
      <c r="D121" s="213"/>
      <c r="E121" s="213"/>
    </row>
    <row r="122" spans="2:5" s="1" customFormat="1" x14ac:dyDescent="0.25">
      <c r="B122" s="213"/>
      <c r="C122" s="220"/>
      <c r="D122" s="213"/>
      <c r="E122" s="213"/>
    </row>
    <row r="123" spans="2:5" s="1" customFormat="1" x14ac:dyDescent="0.25">
      <c r="B123" s="213"/>
      <c r="C123" s="220"/>
      <c r="D123" s="213"/>
      <c r="E123" s="213"/>
    </row>
    <row r="124" spans="2:5" s="1" customFormat="1" x14ac:dyDescent="0.25">
      <c r="B124" s="213"/>
      <c r="C124" s="220"/>
      <c r="D124" s="213"/>
      <c r="E124" s="213"/>
    </row>
    <row r="125" spans="2:5" s="1" customFormat="1" x14ac:dyDescent="0.25">
      <c r="B125" s="213"/>
      <c r="C125" s="220"/>
      <c r="D125" s="213"/>
      <c r="E125" s="213"/>
    </row>
    <row r="126" spans="2:5" s="1" customFormat="1" x14ac:dyDescent="0.25">
      <c r="B126" s="213"/>
      <c r="C126" s="220"/>
      <c r="D126" s="213"/>
      <c r="E126" s="213"/>
    </row>
    <row r="127" spans="2:5" s="1" customFormat="1" x14ac:dyDescent="0.25">
      <c r="B127" s="213"/>
      <c r="C127" s="220"/>
      <c r="D127" s="213"/>
      <c r="E127" s="213"/>
    </row>
    <row r="128" spans="2:5" s="1" customFormat="1" x14ac:dyDescent="0.25">
      <c r="B128" s="213"/>
      <c r="C128" s="220"/>
      <c r="D128" s="213"/>
      <c r="E128" s="213"/>
    </row>
    <row r="129" spans="2:5" s="1" customFormat="1" x14ac:dyDescent="0.25">
      <c r="B129" s="213"/>
      <c r="C129" s="220"/>
      <c r="D129" s="213"/>
      <c r="E129" s="213"/>
    </row>
    <row r="130" spans="2:5" s="1" customFormat="1" x14ac:dyDescent="0.25">
      <c r="B130" s="213"/>
      <c r="C130" s="220"/>
      <c r="D130" s="213"/>
      <c r="E130" s="213"/>
    </row>
    <row r="131" spans="2:5" s="1" customFormat="1" x14ac:dyDescent="0.25">
      <c r="B131" s="213"/>
      <c r="C131" s="220"/>
      <c r="D131" s="213"/>
      <c r="E131" s="213"/>
    </row>
    <row r="132" spans="2:5" s="1" customFormat="1" x14ac:dyDescent="0.25">
      <c r="B132" s="213"/>
      <c r="C132" s="220"/>
      <c r="D132" s="213"/>
      <c r="E132" s="213"/>
    </row>
    <row r="133" spans="2:5" s="1" customFormat="1" x14ac:dyDescent="0.25">
      <c r="B133" s="213"/>
      <c r="C133" s="220"/>
      <c r="D133" s="213"/>
      <c r="E133" s="213"/>
    </row>
    <row r="134" spans="2:5" s="1" customFormat="1" x14ac:dyDescent="0.25">
      <c r="B134" s="213"/>
      <c r="C134" s="220"/>
      <c r="D134" s="213"/>
      <c r="E134" s="213"/>
    </row>
    <row r="135" spans="2:5" s="1" customFormat="1" x14ac:dyDescent="0.25">
      <c r="B135" s="213"/>
      <c r="C135" s="220"/>
      <c r="D135" s="213"/>
      <c r="E135" s="213"/>
    </row>
    <row r="136" spans="2:5" s="1" customFormat="1" x14ac:dyDescent="0.25">
      <c r="B136" s="213"/>
      <c r="C136" s="220"/>
      <c r="D136" s="213"/>
      <c r="E136" s="213"/>
    </row>
    <row r="137" spans="2:5" s="1" customFormat="1" x14ac:dyDescent="0.25">
      <c r="B137" s="213"/>
      <c r="C137" s="220"/>
      <c r="D137" s="213"/>
      <c r="E137" s="213"/>
    </row>
    <row r="138" spans="2:5" s="1" customFormat="1" x14ac:dyDescent="0.25">
      <c r="B138" s="213"/>
      <c r="C138" s="220"/>
      <c r="D138" s="213"/>
      <c r="E138" s="213"/>
    </row>
    <row r="139" spans="2:5" s="1" customFormat="1" x14ac:dyDescent="0.25">
      <c r="B139" s="213"/>
      <c r="C139" s="220"/>
      <c r="D139" s="213"/>
      <c r="E139" s="213"/>
    </row>
    <row r="140" spans="2:5" s="1" customFormat="1" x14ac:dyDescent="0.25">
      <c r="B140" s="213"/>
      <c r="C140" s="220"/>
      <c r="D140" s="213"/>
      <c r="E140" s="213"/>
    </row>
    <row r="141" spans="2:5" s="1" customFormat="1" x14ac:dyDescent="0.25">
      <c r="B141" s="213"/>
      <c r="C141" s="220"/>
      <c r="D141" s="213"/>
      <c r="E141" s="213"/>
    </row>
    <row r="142" spans="2:5" s="1" customFormat="1" x14ac:dyDescent="0.25">
      <c r="B142" s="213"/>
      <c r="C142" s="220"/>
      <c r="D142" s="213"/>
      <c r="E142" s="213"/>
    </row>
    <row r="143" spans="2:5" s="1" customFormat="1" x14ac:dyDescent="0.25">
      <c r="B143" s="213"/>
      <c r="C143" s="220"/>
      <c r="D143" s="213"/>
      <c r="E143" s="213"/>
    </row>
    <row r="144" spans="2:5" s="1" customFormat="1" x14ac:dyDescent="0.25">
      <c r="B144" s="213"/>
      <c r="C144" s="220"/>
      <c r="D144" s="213"/>
      <c r="E144" s="213"/>
    </row>
    <row r="145" spans="2:5" s="1" customFormat="1" x14ac:dyDescent="0.25">
      <c r="B145" s="213"/>
      <c r="C145" s="220"/>
      <c r="D145" s="213"/>
      <c r="E145" s="213"/>
    </row>
    <row r="146" spans="2:5" s="1" customFormat="1" x14ac:dyDescent="0.25">
      <c r="B146" s="213"/>
      <c r="C146" s="220"/>
      <c r="D146" s="213"/>
      <c r="E146" s="213"/>
    </row>
    <row r="147" spans="2:5" s="1" customFormat="1" x14ac:dyDescent="0.25">
      <c r="B147" s="213"/>
      <c r="C147" s="220"/>
      <c r="D147" s="213"/>
      <c r="E147" s="213"/>
    </row>
    <row r="148" spans="2:5" s="1" customFormat="1" x14ac:dyDescent="0.25">
      <c r="B148" s="213"/>
      <c r="C148" s="220"/>
      <c r="D148" s="213"/>
      <c r="E148" s="213"/>
    </row>
    <row r="149" spans="2:5" s="1" customFormat="1" x14ac:dyDescent="0.25">
      <c r="B149" s="213"/>
      <c r="C149" s="220"/>
      <c r="D149" s="213"/>
      <c r="E149" s="213"/>
    </row>
    <row r="150" spans="2:5" s="1" customFormat="1" x14ac:dyDescent="0.25">
      <c r="B150" s="213"/>
      <c r="C150" s="220"/>
      <c r="D150" s="213"/>
      <c r="E150" s="213"/>
    </row>
    <row r="151" spans="2:5" s="1" customFormat="1" x14ac:dyDescent="0.25">
      <c r="B151" s="213"/>
      <c r="C151" s="220"/>
      <c r="D151" s="213"/>
      <c r="E151" s="213"/>
    </row>
    <row r="152" spans="2:5" s="1" customFormat="1" x14ac:dyDescent="0.25">
      <c r="B152" s="213"/>
      <c r="C152" s="220"/>
      <c r="D152" s="213"/>
      <c r="E152" s="213"/>
    </row>
    <row r="153" spans="2:5" s="1" customFormat="1" x14ac:dyDescent="0.25">
      <c r="B153" s="213"/>
      <c r="C153" s="220"/>
      <c r="D153" s="213"/>
      <c r="E153" s="213"/>
    </row>
    <row r="154" spans="2:5" s="1" customFormat="1" x14ac:dyDescent="0.25">
      <c r="B154" s="213"/>
      <c r="C154" s="220"/>
      <c r="D154" s="213"/>
      <c r="E154" s="213"/>
    </row>
    <row r="155" spans="2:5" s="1" customFormat="1" x14ac:dyDescent="0.25">
      <c r="B155" s="213"/>
      <c r="C155" s="220"/>
      <c r="D155" s="213"/>
      <c r="E155" s="213"/>
    </row>
    <row r="156" spans="2:5" s="1" customFormat="1" x14ac:dyDescent="0.25">
      <c r="B156" s="213"/>
      <c r="C156" s="220"/>
      <c r="D156" s="213"/>
      <c r="E156" s="213"/>
    </row>
    <row r="157" spans="2:5" s="1" customFormat="1" x14ac:dyDescent="0.25">
      <c r="B157" s="213"/>
      <c r="C157" s="220"/>
      <c r="D157" s="213"/>
      <c r="E157" s="213"/>
    </row>
    <row r="158" spans="2:5" s="1" customFormat="1" x14ac:dyDescent="0.25">
      <c r="B158" s="213"/>
      <c r="C158" s="220"/>
      <c r="D158" s="213"/>
      <c r="E158" s="213"/>
    </row>
    <row r="159" spans="2:5" s="1" customFormat="1" x14ac:dyDescent="0.25">
      <c r="B159" s="213"/>
      <c r="C159" s="220"/>
      <c r="D159" s="213"/>
      <c r="E159" s="213"/>
    </row>
    <row r="160" spans="2:5" s="1" customFormat="1" x14ac:dyDescent="0.25">
      <c r="B160" s="213"/>
      <c r="C160" s="220"/>
      <c r="D160" s="213"/>
      <c r="E160" s="213"/>
    </row>
    <row r="161" spans="2:5" s="1" customFormat="1" x14ac:dyDescent="0.25">
      <c r="B161" s="213"/>
      <c r="C161" s="220"/>
      <c r="D161" s="213"/>
      <c r="E161" s="213"/>
    </row>
    <row r="162" spans="2:5" s="1" customFormat="1" x14ac:dyDescent="0.25">
      <c r="B162" s="213"/>
      <c r="C162" s="220"/>
      <c r="D162" s="213"/>
      <c r="E162" s="213"/>
    </row>
    <row r="163" spans="2:5" s="1" customFormat="1" x14ac:dyDescent="0.25">
      <c r="B163" s="213"/>
      <c r="C163" s="220"/>
      <c r="D163" s="213"/>
      <c r="E163" s="213"/>
    </row>
    <row r="164" spans="2:5" s="1" customFormat="1" x14ac:dyDescent="0.25">
      <c r="B164" s="213"/>
      <c r="C164" s="220"/>
      <c r="D164" s="213"/>
      <c r="E164" s="213"/>
    </row>
    <row r="165" spans="2:5" s="1" customFormat="1" x14ac:dyDescent="0.25">
      <c r="B165" s="213"/>
      <c r="C165" s="220"/>
      <c r="D165" s="213"/>
      <c r="E165" s="213"/>
    </row>
    <row r="166" spans="2:5" s="1" customFormat="1" x14ac:dyDescent="0.25">
      <c r="B166" s="213"/>
      <c r="C166" s="220"/>
      <c r="D166" s="213"/>
      <c r="E166" s="213"/>
    </row>
    <row r="167" spans="2:5" s="1" customFormat="1" x14ac:dyDescent="0.25">
      <c r="B167" s="213"/>
      <c r="C167" s="220"/>
      <c r="D167" s="213"/>
      <c r="E167" s="213"/>
    </row>
    <row r="168" spans="2:5" s="1" customFormat="1" x14ac:dyDescent="0.25">
      <c r="B168" s="213"/>
      <c r="C168" s="220"/>
      <c r="D168" s="213"/>
      <c r="E168" s="213"/>
    </row>
    <row r="169" spans="2:5" s="1" customFormat="1" x14ac:dyDescent="0.25">
      <c r="B169" s="213"/>
      <c r="C169" s="220"/>
      <c r="D169" s="213"/>
      <c r="E169" s="213"/>
    </row>
    <row r="170" spans="2:5" s="1" customFormat="1" x14ac:dyDescent="0.25">
      <c r="B170" s="213"/>
      <c r="C170" s="220"/>
      <c r="D170" s="213"/>
      <c r="E170" s="213"/>
    </row>
    <row r="171" spans="2:5" s="1" customFormat="1" x14ac:dyDescent="0.25">
      <c r="B171" s="213"/>
      <c r="C171" s="220"/>
      <c r="D171" s="213"/>
      <c r="E171" s="213"/>
    </row>
    <row r="172" spans="2:5" s="1" customFormat="1" x14ac:dyDescent="0.25">
      <c r="B172" s="213"/>
      <c r="C172" s="220"/>
      <c r="D172" s="213"/>
      <c r="E172" s="213"/>
    </row>
    <row r="173" spans="2:5" s="1" customFormat="1" x14ac:dyDescent="0.25">
      <c r="B173" s="213"/>
      <c r="C173" s="220"/>
      <c r="D173" s="213"/>
      <c r="E173" s="213"/>
    </row>
    <row r="174" spans="2:5" s="1" customFormat="1" x14ac:dyDescent="0.25">
      <c r="B174" s="213"/>
      <c r="C174" s="220"/>
      <c r="D174" s="213"/>
      <c r="E174" s="213"/>
    </row>
    <row r="175" spans="2:5" s="1" customFormat="1" x14ac:dyDescent="0.25">
      <c r="B175" s="213"/>
      <c r="C175" s="220"/>
      <c r="D175" s="213"/>
      <c r="E175" s="213"/>
    </row>
    <row r="176" spans="2:5" s="1" customFormat="1" x14ac:dyDescent="0.25">
      <c r="B176" s="213"/>
      <c r="C176" s="220"/>
      <c r="D176" s="213"/>
      <c r="E176" s="213"/>
    </row>
    <row r="177" spans="2:5" s="1" customFormat="1" x14ac:dyDescent="0.25">
      <c r="B177" s="213"/>
      <c r="C177" s="220"/>
      <c r="D177" s="213"/>
      <c r="E177" s="213"/>
    </row>
    <row r="178" spans="2:5" s="1" customFormat="1" x14ac:dyDescent="0.25">
      <c r="B178" s="213"/>
      <c r="C178" s="220"/>
      <c r="D178" s="213"/>
      <c r="E178" s="213"/>
    </row>
    <row r="179" spans="2:5" s="1" customFormat="1" x14ac:dyDescent="0.25">
      <c r="B179" s="213"/>
      <c r="C179" s="220"/>
      <c r="D179" s="213"/>
      <c r="E179" s="213"/>
    </row>
    <row r="180" spans="2:5" s="1" customFormat="1" x14ac:dyDescent="0.25">
      <c r="B180" s="213"/>
      <c r="C180" s="220"/>
      <c r="D180" s="213"/>
      <c r="E180" s="213"/>
    </row>
    <row r="181" spans="2:5" s="1" customFormat="1" x14ac:dyDescent="0.25">
      <c r="B181" s="213"/>
      <c r="C181" s="220"/>
      <c r="D181" s="213"/>
      <c r="E181" s="213"/>
    </row>
    <row r="182" spans="2:5" s="1" customFormat="1" x14ac:dyDescent="0.25">
      <c r="B182" s="213"/>
      <c r="C182" s="220"/>
      <c r="D182" s="213"/>
      <c r="E182" s="213"/>
    </row>
    <row r="183" spans="2:5" s="1" customFormat="1" x14ac:dyDescent="0.25">
      <c r="B183" s="213"/>
      <c r="C183" s="220"/>
      <c r="D183" s="213"/>
      <c r="E183" s="213"/>
    </row>
    <row r="184" spans="2:5" s="1" customFormat="1" x14ac:dyDescent="0.25">
      <c r="B184" s="213"/>
      <c r="C184" s="220"/>
      <c r="D184" s="213"/>
      <c r="E184" s="213"/>
    </row>
    <row r="185" spans="2:5" s="1" customFormat="1" x14ac:dyDescent="0.25">
      <c r="B185" s="213"/>
      <c r="C185" s="220"/>
      <c r="D185" s="213"/>
      <c r="E185" s="213"/>
    </row>
    <row r="186" spans="2:5" s="1" customFormat="1" x14ac:dyDescent="0.25">
      <c r="B186" s="213"/>
      <c r="C186" s="220"/>
      <c r="D186" s="213"/>
      <c r="E186" s="213"/>
    </row>
    <row r="187" spans="2:5" s="1" customFormat="1" x14ac:dyDescent="0.25">
      <c r="B187" s="213"/>
      <c r="C187" s="220"/>
      <c r="D187" s="213"/>
      <c r="E187" s="213"/>
    </row>
    <row r="188" spans="2:5" s="1" customFormat="1" x14ac:dyDescent="0.25">
      <c r="B188" s="213"/>
      <c r="C188" s="220"/>
      <c r="D188" s="213"/>
      <c r="E188" s="213"/>
    </row>
    <row r="189" spans="2:5" s="1" customFormat="1" x14ac:dyDescent="0.25">
      <c r="B189" s="213"/>
      <c r="C189" s="220"/>
      <c r="D189" s="213"/>
      <c r="E189" s="213"/>
    </row>
    <row r="190" spans="2:5" s="1" customFormat="1" x14ac:dyDescent="0.25">
      <c r="B190" s="213"/>
      <c r="C190" s="220"/>
      <c r="D190" s="213"/>
      <c r="E190" s="213"/>
    </row>
    <row r="191" spans="2:5" s="1" customFormat="1" x14ac:dyDescent="0.25">
      <c r="B191" s="213"/>
      <c r="C191" s="220"/>
      <c r="D191" s="213"/>
      <c r="E191" s="213"/>
    </row>
    <row r="192" spans="2:5" s="1" customFormat="1" x14ac:dyDescent="0.25">
      <c r="C192" s="5"/>
    </row>
    <row r="193" spans="3:3" s="1" customFormat="1" x14ac:dyDescent="0.25">
      <c r="C193" s="5"/>
    </row>
    <row r="194" spans="3:3" s="1" customFormat="1" x14ac:dyDescent="0.25">
      <c r="C194" s="5"/>
    </row>
    <row r="195" spans="3:3" s="1" customFormat="1" x14ac:dyDescent="0.25">
      <c r="C195" s="5"/>
    </row>
    <row r="196" spans="3:3" s="1" customFormat="1" x14ac:dyDescent="0.25">
      <c r="C196" s="5"/>
    </row>
    <row r="197" spans="3:3" s="1" customFormat="1" x14ac:dyDescent="0.25">
      <c r="C197" s="5"/>
    </row>
    <row r="198" spans="3:3" s="1" customFormat="1" x14ac:dyDescent="0.25">
      <c r="C198" s="5"/>
    </row>
    <row r="199" spans="3:3" s="1" customFormat="1" x14ac:dyDescent="0.25">
      <c r="C199" s="5"/>
    </row>
    <row r="200" spans="3:3" s="1" customFormat="1" x14ac:dyDescent="0.25">
      <c r="C200" s="5"/>
    </row>
    <row r="201" spans="3:3" s="1" customFormat="1" x14ac:dyDescent="0.25">
      <c r="C201" s="5"/>
    </row>
    <row r="202" spans="3:3" s="1" customFormat="1" x14ac:dyDescent="0.25">
      <c r="C202" s="5"/>
    </row>
    <row r="203" spans="3:3" s="1" customFormat="1" x14ac:dyDescent="0.25">
      <c r="C203" s="5"/>
    </row>
    <row r="204" spans="3:3" s="1" customFormat="1" x14ac:dyDescent="0.25">
      <c r="C204" s="5"/>
    </row>
    <row r="205" spans="3:3" s="1" customFormat="1" x14ac:dyDescent="0.25">
      <c r="C205" s="5"/>
    </row>
    <row r="206" spans="3:3" s="1" customFormat="1" x14ac:dyDescent="0.25">
      <c r="C206" s="5"/>
    </row>
    <row r="207" spans="3:3" s="1" customFormat="1" x14ac:dyDescent="0.25">
      <c r="C207" s="5"/>
    </row>
    <row r="208" spans="3:3" s="1" customFormat="1" x14ac:dyDescent="0.25">
      <c r="C208" s="5"/>
    </row>
    <row r="209" spans="3:3" s="1" customFormat="1" x14ac:dyDescent="0.25">
      <c r="C209" s="5"/>
    </row>
    <row r="210" spans="3:3" s="1" customFormat="1" x14ac:dyDescent="0.25">
      <c r="C210" s="5"/>
    </row>
    <row r="211" spans="3:3" s="1" customFormat="1" x14ac:dyDescent="0.25">
      <c r="C211" s="5"/>
    </row>
    <row r="212" spans="3:3" s="1" customFormat="1" x14ac:dyDescent="0.25">
      <c r="C212" s="5"/>
    </row>
    <row r="213" spans="3:3" s="1" customFormat="1" x14ac:dyDescent="0.25">
      <c r="C213" s="5"/>
    </row>
    <row r="214" spans="3:3" s="1" customFormat="1" x14ac:dyDescent="0.25">
      <c r="C214" s="5"/>
    </row>
    <row r="215" spans="3:3" s="1" customFormat="1" x14ac:dyDescent="0.25">
      <c r="C215" s="5"/>
    </row>
    <row r="216" spans="3:3" s="1" customFormat="1" x14ac:dyDescent="0.25">
      <c r="C216" s="5"/>
    </row>
    <row r="217" spans="3:3" s="1" customFormat="1" x14ac:dyDescent="0.25">
      <c r="C217" s="5"/>
    </row>
    <row r="218" spans="3:3" s="1" customFormat="1" x14ac:dyDescent="0.25">
      <c r="C218" s="5"/>
    </row>
    <row r="219" spans="3:3" s="1" customFormat="1" x14ac:dyDescent="0.25">
      <c r="C219" s="5"/>
    </row>
    <row r="220" spans="3:3" s="1" customFormat="1" x14ac:dyDescent="0.25">
      <c r="C220" s="5"/>
    </row>
    <row r="221" spans="3:3" s="1" customFormat="1" x14ac:dyDescent="0.25">
      <c r="C221" s="5"/>
    </row>
    <row r="222" spans="3:3" s="1" customFormat="1" x14ac:dyDescent="0.25">
      <c r="C222" s="5"/>
    </row>
    <row r="223" spans="3:3" s="1" customFormat="1" x14ac:dyDescent="0.25">
      <c r="C223" s="5"/>
    </row>
    <row r="224" spans="3:3" s="1" customFormat="1" x14ac:dyDescent="0.25">
      <c r="C224" s="5"/>
    </row>
    <row r="225" spans="3:3" s="1" customFormat="1" x14ac:dyDescent="0.25">
      <c r="C225" s="5"/>
    </row>
    <row r="226" spans="3:3" s="1" customFormat="1" x14ac:dyDescent="0.25">
      <c r="C226" s="5"/>
    </row>
    <row r="227" spans="3:3" s="1" customFormat="1" x14ac:dyDescent="0.25">
      <c r="C227" s="5"/>
    </row>
    <row r="228" spans="3:3" s="1" customFormat="1" x14ac:dyDescent="0.25">
      <c r="C228" s="5"/>
    </row>
    <row r="229" spans="3:3" s="1" customFormat="1" x14ac:dyDescent="0.25">
      <c r="C229" s="5"/>
    </row>
    <row r="230" spans="3:3" s="1" customFormat="1" x14ac:dyDescent="0.25">
      <c r="C230" s="5"/>
    </row>
    <row r="231" spans="3:3" s="1" customFormat="1" x14ac:dyDescent="0.25">
      <c r="C231" s="5"/>
    </row>
    <row r="232" spans="3:3" s="1" customFormat="1" x14ac:dyDescent="0.25">
      <c r="C232" s="5"/>
    </row>
    <row r="233" spans="3:3" s="1" customFormat="1" x14ac:dyDescent="0.25">
      <c r="C233" s="5"/>
    </row>
    <row r="234" spans="3:3" s="1" customFormat="1" x14ac:dyDescent="0.25">
      <c r="C234" s="5"/>
    </row>
    <row r="235" spans="3:3" s="1" customFormat="1" x14ac:dyDescent="0.25">
      <c r="C235" s="5"/>
    </row>
    <row r="236" spans="3:3" s="1" customFormat="1" x14ac:dyDescent="0.25">
      <c r="C236" s="5"/>
    </row>
    <row r="237" spans="3:3" s="1" customFormat="1" x14ac:dyDescent="0.25">
      <c r="C237" s="5"/>
    </row>
    <row r="238" spans="3:3" s="1" customFormat="1" x14ac:dyDescent="0.25">
      <c r="C238" s="5"/>
    </row>
    <row r="239" spans="3:3" s="1" customFormat="1" x14ac:dyDescent="0.25">
      <c r="C239" s="5"/>
    </row>
    <row r="240" spans="3:3" s="1" customFormat="1" x14ac:dyDescent="0.25">
      <c r="C240" s="5"/>
    </row>
    <row r="241" spans="3:3" s="1" customFormat="1" x14ac:dyDescent="0.25">
      <c r="C241" s="5"/>
    </row>
    <row r="242" spans="3:3" s="1" customFormat="1" x14ac:dyDescent="0.25">
      <c r="C242" s="5"/>
    </row>
    <row r="243" spans="3:3" s="1" customFormat="1" x14ac:dyDescent="0.25">
      <c r="C243" s="5"/>
    </row>
    <row r="244" spans="3:3" s="1" customFormat="1" x14ac:dyDescent="0.25">
      <c r="C244" s="5"/>
    </row>
    <row r="245" spans="3:3" s="1" customFormat="1" x14ac:dyDescent="0.25">
      <c r="C245" s="5"/>
    </row>
    <row r="246" spans="3:3" s="1" customFormat="1" x14ac:dyDescent="0.25">
      <c r="C246" s="5"/>
    </row>
    <row r="247" spans="3:3" s="1" customFormat="1" x14ac:dyDescent="0.25">
      <c r="C247" s="5"/>
    </row>
    <row r="248" spans="3:3" s="1" customFormat="1" x14ac:dyDescent="0.25">
      <c r="C248" s="5"/>
    </row>
    <row r="249" spans="3:3" s="1" customFormat="1" x14ac:dyDescent="0.25">
      <c r="C249" s="5"/>
    </row>
    <row r="250" spans="3:3" s="1" customFormat="1" x14ac:dyDescent="0.25">
      <c r="C250" s="5"/>
    </row>
    <row r="251" spans="3:3" s="1" customFormat="1" x14ac:dyDescent="0.25">
      <c r="C251" s="5"/>
    </row>
    <row r="252" spans="3:3" s="1" customFormat="1" x14ac:dyDescent="0.25">
      <c r="C252" s="5"/>
    </row>
    <row r="253" spans="3:3" s="1" customFormat="1" x14ac:dyDescent="0.25">
      <c r="C253" s="5"/>
    </row>
    <row r="254" spans="3:3" s="1" customFormat="1" x14ac:dyDescent="0.25">
      <c r="C254" s="5"/>
    </row>
    <row r="255" spans="3:3" s="1" customFormat="1" x14ac:dyDescent="0.25">
      <c r="C255" s="5"/>
    </row>
    <row r="256" spans="3:3" s="1" customFormat="1" x14ac:dyDescent="0.25">
      <c r="C256" s="5"/>
    </row>
    <row r="257" spans="3:3" s="1" customFormat="1" x14ac:dyDescent="0.25">
      <c r="C257" s="5"/>
    </row>
    <row r="258" spans="3:3" s="1" customFormat="1" x14ac:dyDescent="0.25">
      <c r="C258" s="5"/>
    </row>
    <row r="259" spans="3:3" s="1" customFormat="1" x14ac:dyDescent="0.25">
      <c r="C259" s="5"/>
    </row>
    <row r="260" spans="3:3" s="1" customFormat="1" x14ac:dyDescent="0.25">
      <c r="C260" s="5"/>
    </row>
    <row r="261" spans="3:3" s="1" customFormat="1" x14ac:dyDescent="0.25">
      <c r="C261" s="5"/>
    </row>
    <row r="262" spans="3:3" s="1" customFormat="1" x14ac:dyDescent="0.25">
      <c r="C262" s="5"/>
    </row>
    <row r="263" spans="3:3" s="1" customFormat="1" x14ac:dyDescent="0.25">
      <c r="C263" s="5"/>
    </row>
    <row r="264" spans="3:3" s="1" customFormat="1" x14ac:dyDescent="0.25">
      <c r="C264" s="5"/>
    </row>
    <row r="265" spans="3:3" s="1" customFormat="1" x14ac:dyDescent="0.25">
      <c r="C265" s="5"/>
    </row>
    <row r="266" spans="3:3" s="1" customFormat="1" x14ac:dyDescent="0.25">
      <c r="C266" s="5"/>
    </row>
    <row r="267" spans="3:3" s="1" customFormat="1" x14ac:dyDescent="0.25">
      <c r="C267" s="5"/>
    </row>
    <row r="268" spans="3:3" s="1" customFormat="1" x14ac:dyDescent="0.25">
      <c r="C268" s="5"/>
    </row>
    <row r="269" spans="3:3" s="1" customFormat="1" x14ac:dyDescent="0.25">
      <c r="C269" s="5"/>
    </row>
    <row r="270" spans="3:3" s="1" customFormat="1" x14ac:dyDescent="0.25">
      <c r="C270" s="5"/>
    </row>
    <row r="271" spans="3:3" s="1" customFormat="1" x14ac:dyDescent="0.25">
      <c r="C271" s="5"/>
    </row>
    <row r="272" spans="3:3" s="1" customFormat="1" x14ac:dyDescent="0.25">
      <c r="C272" s="5"/>
    </row>
    <row r="273" spans="3:3" s="1" customFormat="1" x14ac:dyDescent="0.25">
      <c r="C273" s="5"/>
    </row>
    <row r="274" spans="3:3" s="1" customFormat="1" x14ac:dyDescent="0.25">
      <c r="C274" s="5"/>
    </row>
    <row r="275" spans="3:3" s="1" customFormat="1" x14ac:dyDescent="0.25">
      <c r="C275" s="5"/>
    </row>
    <row r="276" spans="3:3" s="1" customFormat="1" x14ac:dyDescent="0.25">
      <c r="C276" s="5"/>
    </row>
    <row r="277" spans="3:3" s="1" customFormat="1" x14ac:dyDescent="0.25">
      <c r="C277" s="5"/>
    </row>
    <row r="278" spans="3:3" s="1" customFormat="1" x14ac:dyDescent="0.25">
      <c r="C278" s="5"/>
    </row>
    <row r="279" spans="3:3" s="1" customFormat="1" x14ac:dyDescent="0.25">
      <c r="C279" s="5"/>
    </row>
    <row r="280" spans="3:3" s="1" customFormat="1" x14ac:dyDescent="0.25">
      <c r="C280" s="5"/>
    </row>
    <row r="281" spans="3:3" s="1" customFormat="1" x14ac:dyDescent="0.25">
      <c r="C281" s="5"/>
    </row>
    <row r="282" spans="3:3" s="1" customFormat="1" x14ac:dyDescent="0.25">
      <c r="C282" s="5"/>
    </row>
    <row r="283" spans="3:3" s="1" customFormat="1" x14ac:dyDescent="0.25">
      <c r="C283" s="5"/>
    </row>
    <row r="284" spans="3:3" s="1" customFormat="1" x14ac:dyDescent="0.25">
      <c r="C284" s="5"/>
    </row>
    <row r="285" spans="3:3" s="1" customFormat="1" x14ac:dyDescent="0.25">
      <c r="C285" s="5"/>
    </row>
    <row r="286" spans="3:3" s="1" customFormat="1" x14ac:dyDescent="0.25">
      <c r="C286" s="5"/>
    </row>
    <row r="287" spans="3:3" s="1" customFormat="1" x14ac:dyDescent="0.25">
      <c r="C287" s="5"/>
    </row>
    <row r="288" spans="3:3" s="1" customFormat="1" x14ac:dyDescent="0.25">
      <c r="C288" s="5"/>
    </row>
    <row r="289" spans="3:3" s="1" customFormat="1" x14ac:dyDescent="0.25">
      <c r="C289" s="5"/>
    </row>
    <row r="290" spans="3:3" s="1" customFormat="1" x14ac:dyDescent="0.25">
      <c r="C290" s="5"/>
    </row>
    <row r="291" spans="3:3" s="1" customFormat="1" x14ac:dyDescent="0.25">
      <c r="C291" s="5"/>
    </row>
    <row r="292" spans="3:3" s="1" customFormat="1" x14ac:dyDescent="0.25">
      <c r="C292" s="5"/>
    </row>
    <row r="293" spans="3:3" s="1" customFormat="1" x14ac:dyDescent="0.25">
      <c r="C293" s="5"/>
    </row>
    <row r="294" spans="3:3" s="1" customFormat="1" x14ac:dyDescent="0.25">
      <c r="C294" s="5"/>
    </row>
    <row r="295" spans="3:3" s="1" customFormat="1" x14ac:dyDescent="0.25">
      <c r="C295" s="5"/>
    </row>
    <row r="296" spans="3:3" s="1" customFormat="1" x14ac:dyDescent="0.25">
      <c r="C296" s="5"/>
    </row>
    <row r="297" spans="3:3" s="1" customFormat="1" x14ac:dyDescent="0.25">
      <c r="C297" s="5"/>
    </row>
    <row r="298" spans="3:3" s="1" customFormat="1" x14ac:dyDescent="0.25">
      <c r="C298" s="5"/>
    </row>
    <row r="299" spans="3:3" s="1" customFormat="1" x14ac:dyDescent="0.25">
      <c r="C299" s="5"/>
    </row>
    <row r="300" spans="3:3" s="1" customFormat="1" x14ac:dyDescent="0.25">
      <c r="C300" s="5"/>
    </row>
    <row r="301" spans="3:3" s="1" customFormat="1" x14ac:dyDescent="0.25">
      <c r="C301" s="5"/>
    </row>
    <row r="302" spans="3:3" s="1" customFormat="1" x14ac:dyDescent="0.25">
      <c r="C302" s="5"/>
    </row>
    <row r="303" spans="3:3" s="1" customFormat="1" x14ac:dyDescent="0.25">
      <c r="C303" s="5"/>
    </row>
    <row r="304" spans="3:3" s="1" customFormat="1" x14ac:dyDescent="0.25">
      <c r="C304" s="5"/>
    </row>
    <row r="305" spans="3:3" s="1" customFormat="1" x14ac:dyDescent="0.25">
      <c r="C305" s="5"/>
    </row>
    <row r="306" spans="3:3" s="1" customFormat="1" x14ac:dyDescent="0.25">
      <c r="C306" s="5"/>
    </row>
    <row r="307" spans="3:3" s="1" customFormat="1" x14ac:dyDescent="0.25">
      <c r="C307" s="5"/>
    </row>
    <row r="308" spans="3:3" s="1" customFormat="1" x14ac:dyDescent="0.25">
      <c r="C308" s="5"/>
    </row>
    <row r="309" spans="3:3" s="1" customFormat="1" x14ac:dyDescent="0.25">
      <c r="C309" s="5"/>
    </row>
    <row r="310" spans="3:3" s="1" customFormat="1" x14ac:dyDescent="0.25">
      <c r="C310" s="5"/>
    </row>
    <row r="311" spans="3:3" s="1" customFormat="1" x14ac:dyDescent="0.25">
      <c r="C311" s="5"/>
    </row>
    <row r="312" spans="3:3" s="1" customFormat="1" x14ac:dyDescent="0.25">
      <c r="C312" s="5"/>
    </row>
    <row r="313" spans="3:3" s="1" customFormat="1" x14ac:dyDescent="0.25">
      <c r="C313" s="5"/>
    </row>
    <row r="314" spans="3:3" s="1" customFormat="1" x14ac:dyDescent="0.25">
      <c r="C314" s="5"/>
    </row>
    <row r="315" spans="3:3" s="1" customFormat="1" x14ac:dyDescent="0.25">
      <c r="C315" s="5"/>
    </row>
    <row r="316" spans="3:3" s="1" customFormat="1" x14ac:dyDescent="0.25">
      <c r="C316" s="5"/>
    </row>
    <row r="317" spans="3:3" s="1" customFormat="1" x14ac:dyDescent="0.25">
      <c r="C317" s="5"/>
    </row>
    <row r="318" spans="3:3" s="1" customFormat="1" x14ac:dyDescent="0.25">
      <c r="C318" s="5"/>
    </row>
    <row r="319" spans="3:3" s="1" customFormat="1" x14ac:dyDescent="0.25">
      <c r="C319" s="5"/>
    </row>
    <row r="320" spans="3:3" s="1" customFormat="1" x14ac:dyDescent="0.25">
      <c r="C320" s="5"/>
    </row>
    <row r="321" spans="3:3" s="1" customFormat="1" x14ac:dyDescent="0.25">
      <c r="C321" s="5"/>
    </row>
    <row r="322" spans="3:3" s="1" customFormat="1" x14ac:dyDescent="0.25">
      <c r="C322" s="5"/>
    </row>
    <row r="323" spans="3:3" s="1" customFormat="1" x14ac:dyDescent="0.25">
      <c r="C323" s="5"/>
    </row>
    <row r="324" spans="3:3" s="1" customFormat="1" x14ac:dyDescent="0.25">
      <c r="C324" s="5"/>
    </row>
    <row r="325" spans="3:3" s="1" customFormat="1" x14ac:dyDescent="0.25">
      <c r="C325" s="5"/>
    </row>
    <row r="326" spans="3:3" s="1" customFormat="1" x14ac:dyDescent="0.25">
      <c r="C326" s="5"/>
    </row>
    <row r="327" spans="3:3" s="1" customFormat="1" x14ac:dyDescent="0.25">
      <c r="C327" s="5"/>
    </row>
    <row r="328" spans="3:3" s="1" customFormat="1" x14ac:dyDescent="0.25">
      <c r="C328" s="5"/>
    </row>
    <row r="329" spans="3:3" s="1" customFormat="1" x14ac:dyDescent="0.25">
      <c r="C329" s="5"/>
    </row>
    <row r="330" spans="3:3" s="1" customFormat="1" x14ac:dyDescent="0.25">
      <c r="C330" s="5"/>
    </row>
    <row r="331" spans="3:3" s="1" customFormat="1" x14ac:dyDescent="0.25">
      <c r="C331" s="5"/>
    </row>
    <row r="332" spans="3:3" s="1" customFormat="1" x14ac:dyDescent="0.25">
      <c r="C332" s="5"/>
    </row>
    <row r="333" spans="3:3" s="1" customFormat="1" x14ac:dyDescent="0.25">
      <c r="C333" s="5"/>
    </row>
    <row r="334" spans="3:3" s="1" customFormat="1" x14ac:dyDescent="0.25">
      <c r="C334" s="5"/>
    </row>
    <row r="335" spans="3:3" s="1" customFormat="1" x14ac:dyDescent="0.25">
      <c r="C335" s="5"/>
    </row>
    <row r="336" spans="3:3" s="1" customFormat="1" x14ac:dyDescent="0.25">
      <c r="C336" s="5"/>
    </row>
    <row r="337" spans="3:3" s="1" customFormat="1" x14ac:dyDescent="0.25">
      <c r="C337" s="5"/>
    </row>
    <row r="338" spans="3:3" s="1" customFormat="1" x14ac:dyDescent="0.25">
      <c r="C338" s="5"/>
    </row>
    <row r="339" spans="3:3" s="1" customFormat="1" x14ac:dyDescent="0.25">
      <c r="C339" s="5"/>
    </row>
    <row r="340" spans="3:3" s="1" customFormat="1" x14ac:dyDescent="0.25">
      <c r="C340" s="5"/>
    </row>
    <row r="341" spans="3:3" s="1" customFormat="1" x14ac:dyDescent="0.25">
      <c r="C341" s="5"/>
    </row>
    <row r="342" spans="3:3" s="1" customFormat="1" x14ac:dyDescent="0.25">
      <c r="C342" s="5"/>
    </row>
    <row r="343" spans="3:3" s="1" customFormat="1" x14ac:dyDescent="0.25">
      <c r="C343" s="5"/>
    </row>
    <row r="344" spans="3:3" s="1" customFormat="1" x14ac:dyDescent="0.25">
      <c r="C344" s="5"/>
    </row>
    <row r="345" spans="3:3" s="1" customFormat="1" x14ac:dyDescent="0.25">
      <c r="C345" s="5"/>
    </row>
    <row r="346" spans="3:3" s="1" customFormat="1" x14ac:dyDescent="0.25">
      <c r="C346" s="5"/>
    </row>
    <row r="347" spans="3:3" s="1" customFormat="1" x14ac:dyDescent="0.25">
      <c r="C347" s="5"/>
    </row>
    <row r="348" spans="3:3" s="1" customFormat="1" x14ac:dyDescent="0.25">
      <c r="C348" s="5"/>
    </row>
    <row r="349" spans="3:3" s="1" customFormat="1" x14ac:dyDescent="0.25">
      <c r="C349" s="5"/>
    </row>
    <row r="350" spans="3:3" s="1" customFormat="1" x14ac:dyDescent="0.25">
      <c r="C350" s="5"/>
    </row>
    <row r="351" spans="3:3" s="1" customFormat="1" x14ac:dyDescent="0.25">
      <c r="C351" s="5"/>
    </row>
    <row r="352" spans="3:3" s="1" customFormat="1" x14ac:dyDescent="0.25">
      <c r="C352" s="5"/>
    </row>
    <row r="353" spans="3:3" s="1" customFormat="1" x14ac:dyDescent="0.25">
      <c r="C353" s="5"/>
    </row>
    <row r="354" spans="3:3" s="1" customFormat="1" x14ac:dyDescent="0.25">
      <c r="C354" s="5"/>
    </row>
    <row r="355" spans="3:3" s="1" customFormat="1" x14ac:dyDescent="0.25">
      <c r="C355" s="5"/>
    </row>
    <row r="356" spans="3:3" s="1" customFormat="1" x14ac:dyDescent="0.25">
      <c r="C356" s="5"/>
    </row>
    <row r="357" spans="3:3" s="1" customFormat="1" x14ac:dyDescent="0.25">
      <c r="C357" s="5"/>
    </row>
    <row r="358" spans="3:3" s="1" customFormat="1" x14ac:dyDescent="0.25">
      <c r="C358" s="5"/>
    </row>
    <row r="359" spans="3:3" s="1" customFormat="1" x14ac:dyDescent="0.25">
      <c r="C359" s="5"/>
    </row>
    <row r="360" spans="3:3" s="1" customFormat="1" x14ac:dyDescent="0.25">
      <c r="C360" s="5"/>
    </row>
    <row r="361" spans="3:3" s="1" customFormat="1" x14ac:dyDescent="0.25">
      <c r="C361" s="5"/>
    </row>
    <row r="362" spans="3:3" s="1" customFormat="1" x14ac:dyDescent="0.25">
      <c r="C362" s="5"/>
    </row>
    <row r="363" spans="3:3" s="1" customFormat="1" x14ac:dyDescent="0.25">
      <c r="C363" s="5"/>
    </row>
    <row r="364" spans="3:3" s="1" customFormat="1" x14ac:dyDescent="0.25">
      <c r="C364" s="5"/>
    </row>
    <row r="365" spans="3:3" s="1" customFormat="1" x14ac:dyDescent="0.25">
      <c r="C365" s="5"/>
    </row>
    <row r="366" spans="3:3" s="1" customFormat="1" x14ac:dyDescent="0.25">
      <c r="C366" s="5"/>
    </row>
    <row r="367" spans="3:3" s="1" customFormat="1" x14ac:dyDescent="0.25">
      <c r="C367" s="5"/>
    </row>
    <row r="368" spans="3:3" s="1" customFormat="1" x14ac:dyDescent="0.25">
      <c r="C368" s="5"/>
    </row>
    <row r="369" spans="3:3" s="1" customFormat="1" x14ac:dyDescent="0.25">
      <c r="C369" s="5"/>
    </row>
    <row r="370" spans="3:3" s="1" customFormat="1" x14ac:dyDescent="0.25">
      <c r="C370" s="5"/>
    </row>
    <row r="371" spans="3:3" s="1" customFormat="1" x14ac:dyDescent="0.25">
      <c r="C371" s="5"/>
    </row>
    <row r="372" spans="3:3" s="1" customFormat="1" x14ac:dyDescent="0.25">
      <c r="C372" s="5"/>
    </row>
    <row r="373" spans="3:3" s="1" customFormat="1" x14ac:dyDescent="0.25">
      <c r="C373" s="5"/>
    </row>
    <row r="374" spans="3:3" s="1" customFormat="1" x14ac:dyDescent="0.25">
      <c r="C374" s="5"/>
    </row>
    <row r="375" spans="3:3" s="1" customFormat="1" x14ac:dyDescent="0.25">
      <c r="C375" s="5"/>
    </row>
    <row r="376" spans="3:3" s="1" customFormat="1" x14ac:dyDescent="0.25">
      <c r="C376" s="5"/>
    </row>
    <row r="377" spans="3:3" s="1" customFormat="1" x14ac:dyDescent="0.25">
      <c r="C377" s="5"/>
    </row>
    <row r="378" spans="3:3" s="1" customFormat="1" x14ac:dyDescent="0.25">
      <c r="C378" s="5"/>
    </row>
    <row r="379" spans="3:3" s="1" customFormat="1" x14ac:dyDescent="0.25">
      <c r="C379" s="5"/>
    </row>
    <row r="380" spans="3:3" s="1" customFormat="1" x14ac:dyDescent="0.25">
      <c r="C380" s="5"/>
    </row>
    <row r="381" spans="3:3" s="1" customFormat="1" x14ac:dyDescent="0.25">
      <c r="C381" s="5"/>
    </row>
    <row r="382" spans="3:3" s="1" customFormat="1" x14ac:dyDescent="0.25">
      <c r="C382" s="5"/>
    </row>
    <row r="383" spans="3:3" s="1" customFormat="1" x14ac:dyDescent="0.25">
      <c r="C383" s="5"/>
    </row>
    <row r="384" spans="3:3" s="1" customFormat="1" x14ac:dyDescent="0.25">
      <c r="C384" s="5"/>
    </row>
    <row r="385" spans="3:3" s="1" customFormat="1" x14ac:dyDescent="0.25">
      <c r="C385" s="5"/>
    </row>
    <row r="386" spans="3:3" s="1" customFormat="1" x14ac:dyDescent="0.25">
      <c r="C386" s="5"/>
    </row>
    <row r="387" spans="3:3" s="1" customFormat="1" x14ac:dyDescent="0.25">
      <c r="C387" s="5"/>
    </row>
    <row r="388" spans="3:3" s="1" customFormat="1" x14ac:dyDescent="0.25">
      <c r="C388" s="5"/>
    </row>
    <row r="389" spans="3:3" s="1" customFormat="1" x14ac:dyDescent="0.25">
      <c r="C389" s="5"/>
    </row>
    <row r="390" spans="3:3" s="1" customFormat="1" x14ac:dyDescent="0.25">
      <c r="C390" s="5"/>
    </row>
    <row r="391" spans="3:3" s="1" customFormat="1" x14ac:dyDescent="0.25">
      <c r="C391" s="5"/>
    </row>
    <row r="392" spans="3:3" s="1" customFormat="1" x14ac:dyDescent="0.25">
      <c r="C392" s="5"/>
    </row>
    <row r="393" spans="3:3" s="1" customFormat="1" x14ac:dyDescent="0.25">
      <c r="C393" s="5"/>
    </row>
    <row r="394" spans="3:3" s="1" customFormat="1" x14ac:dyDescent="0.25">
      <c r="C394" s="5"/>
    </row>
    <row r="395" spans="3:3" s="1" customFormat="1" x14ac:dyDescent="0.25">
      <c r="C395" s="5"/>
    </row>
    <row r="396" spans="3:3" s="1" customFormat="1" x14ac:dyDescent="0.25">
      <c r="C396" s="5"/>
    </row>
    <row r="397" spans="3:3" s="1" customFormat="1" x14ac:dyDescent="0.25">
      <c r="C397" s="5"/>
    </row>
    <row r="398" spans="3:3" s="1" customFormat="1" x14ac:dyDescent="0.25">
      <c r="C398" s="5"/>
    </row>
    <row r="399" spans="3:3" s="1" customFormat="1" x14ac:dyDescent="0.25">
      <c r="C399" s="5"/>
    </row>
    <row r="400" spans="3:3" s="1" customFormat="1" x14ac:dyDescent="0.25">
      <c r="C400" s="5"/>
    </row>
    <row r="401" spans="3:3" s="1" customFormat="1" x14ac:dyDescent="0.25">
      <c r="C401" s="5"/>
    </row>
    <row r="402" spans="3:3" s="1" customFormat="1" x14ac:dyDescent="0.25">
      <c r="C402" s="5"/>
    </row>
    <row r="403" spans="3:3" s="1" customFormat="1" x14ac:dyDescent="0.25">
      <c r="C403" s="5"/>
    </row>
    <row r="404" spans="3:3" s="1" customFormat="1" x14ac:dyDescent="0.25">
      <c r="C404" s="5"/>
    </row>
    <row r="405" spans="3:3" s="1" customFormat="1" x14ac:dyDescent="0.25">
      <c r="C405" s="5"/>
    </row>
    <row r="406" spans="3:3" s="1" customFormat="1" x14ac:dyDescent="0.25">
      <c r="C406" s="5"/>
    </row>
    <row r="407" spans="3:3" s="1" customFormat="1" x14ac:dyDescent="0.25">
      <c r="C407" s="5"/>
    </row>
    <row r="408" spans="3:3" s="1" customFormat="1" x14ac:dyDescent="0.25">
      <c r="C408" s="5"/>
    </row>
    <row r="409" spans="3:3" s="1" customFormat="1" x14ac:dyDescent="0.25">
      <c r="C409" s="5"/>
    </row>
    <row r="410" spans="3:3" s="1" customFormat="1" x14ac:dyDescent="0.25">
      <c r="C410" s="5"/>
    </row>
    <row r="411" spans="3:3" s="1" customFormat="1" x14ac:dyDescent="0.25">
      <c r="C411" s="5"/>
    </row>
    <row r="412" spans="3:3" s="1" customFormat="1" x14ac:dyDescent="0.25">
      <c r="C412" s="5"/>
    </row>
    <row r="413" spans="3:3" s="1" customFormat="1" x14ac:dyDescent="0.25">
      <c r="C413" s="5"/>
    </row>
    <row r="414" spans="3:3" s="1" customFormat="1" x14ac:dyDescent="0.25">
      <c r="C414" s="5"/>
    </row>
    <row r="415" spans="3:3" s="1" customFormat="1" x14ac:dyDescent="0.25">
      <c r="C415" s="5"/>
    </row>
    <row r="416" spans="3:3" s="1" customFormat="1" x14ac:dyDescent="0.25">
      <c r="C416" s="5"/>
    </row>
    <row r="417" spans="3:3" s="1" customFormat="1" x14ac:dyDescent="0.25">
      <c r="C417" s="5"/>
    </row>
    <row r="418" spans="3:3" s="1" customFormat="1" x14ac:dyDescent="0.25">
      <c r="C418" s="5"/>
    </row>
    <row r="419" spans="3:3" s="1" customFormat="1" x14ac:dyDescent="0.25">
      <c r="C419" s="5"/>
    </row>
    <row r="420" spans="3:3" s="1" customFormat="1" x14ac:dyDescent="0.25">
      <c r="C420" s="5"/>
    </row>
    <row r="421" spans="3:3" s="1" customFormat="1" x14ac:dyDescent="0.25">
      <c r="C421" s="5"/>
    </row>
    <row r="422" spans="3:3" s="1" customFormat="1" x14ac:dyDescent="0.25">
      <c r="C422" s="5"/>
    </row>
    <row r="423" spans="3:3" s="1" customFormat="1" x14ac:dyDescent="0.25">
      <c r="C423" s="5"/>
    </row>
    <row r="424" spans="3:3" s="1" customFormat="1" x14ac:dyDescent="0.25">
      <c r="C424" s="5"/>
    </row>
    <row r="425" spans="3:3" s="1" customFormat="1" x14ac:dyDescent="0.25">
      <c r="C425" s="5"/>
    </row>
    <row r="426" spans="3:3" s="1" customFormat="1" x14ac:dyDescent="0.25">
      <c r="C426" s="5"/>
    </row>
    <row r="427" spans="3:3" s="1" customFormat="1" x14ac:dyDescent="0.25">
      <c r="C427" s="5"/>
    </row>
    <row r="428" spans="3:3" s="1" customFormat="1" x14ac:dyDescent="0.25">
      <c r="C428" s="5"/>
    </row>
    <row r="429" spans="3:3" s="1" customFormat="1" x14ac:dyDescent="0.25">
      <c r="C429" s="5"/>
    </row>
    <row r="430" spans="3:3" s="1" customFormat="1" x14ac:dyDescent="0.25">
      <c r="C430" s="5"/>
    </row>
    <row r="431" spans="3:3" s="1" customFormat="1" x14ac:dyDescent="0.25">
      <c r="C431" s="5"/>
    </row>
    <row r="432" spans="3:3" s="1" customFormat="1" x14ac:dyDescent="0.25">
      <c r="C432" s="5"/>
    </row>
    <row r="433" spans="3:3" s="1" customFormat="1" x14ac:dyDescent="0.25">
      <c r="C433" s="5"/>
    </row>
    <row r="434" spans="3:3" s="1" customFormat="1" x14ac:dyDescent="0.25">
      <c r="C434" s="5"/>
    </row>
    <row r="435" spans="3:3" s="1" customFormat="1" x14ac:dyDescent="0.25">
      <c r="C435" s="5"/>
    </row>
    <row r="436" spans="3:3" s="1" customFormat="1" x14ac:dyDescent="0.25">
      <c r="C436" s="5"/>
    </row>
    <row r="437" spans="3:3" s="1" customFormat="1" x14ac:dyDescent="0.25">
      <c r="C437" s="5"/>
    </row>
    <row r="438" spans="3:3" s="1" customFormat="1" x14ac:dyDescent="0.25">
      <c r="C438" s="5"/>
    </row>
    <row r="439" spans="3:3" s="1" customFormat="1" x14ac:dyDescent="0.25">
      <c r="C439" s="5"/>
    </row>
    <row r="440" spans="3:3" s="1" customFormat="1" x14ac:dyDescent="0.25">
      <c r="C440" s="5"/>
    </row>
    <row r="441" spans="3:3" s="1" customFormat="1" x14ac:dyDescent="0.25">
      <c r="C441" s="5"/>
    </row>
    <row r="442" spans="3:3" s="1" customFormat="1" x14ac:dyDescent="0.25">
      <c r="C442" s="5"/>
    </row>
    <row r="443" spans="3:3" s="1" customFormat="1" x14ac:dyDescent="0.25">
      <c r="C443" s="5"/>
    </row>
    <row r="444" spans="3:3" s="1" customFormat="1" x14ac:dyDescent="0.25">
      <c r="C444" s="5"/>
    </row>
    <row r="445" spans="3:3" s="1" customFormat="1" x14ac:dyDescent="0.25">
      <c r="C445" s="5"/>
    </row>
    <row r="446" spans="3:3" s="1" customFormat="1" x14ac:dyDescent="0.25">
      <c r="C446" s="5"/>
    </row>
    <row r="447" spans="3:3" s="1" customFormat="1" x14ac:dyDescent="0.25">
      <c r="C447" s="5"/>
    </row>
    <row r="448" spans="3:3" s="1" customFormat="1" x14ac:dyDescent="0.25">
      <c r="C448" s="5"/>
    </row>
    <row r="449" spans="3:3" s="1" customFormat="1" x14ac:dyDescent="0.25">
      <c r="C449" s="5"/>
    </row>
    <row r="450" spans="3:3" s="1" customFormat="1" x14ac:dyDescent="0.25">
      <c r="C450" s="5"/>
    </row>
    <row r="451" spans="3:3" s="1" customFormat="1" x14ac:dyDescent="0.25">
      <c r="C451" s="5"/>
    </row>
    <row r="452" spans="3:3" s="1" customFormat="1" x14ac:dyDescent="0.25">
      <c r="C452" s="5"/>
    </row>
    <row r="453" spans="3:3" s="1" customFormat="1" x14ac:dyDescent="0.25">
      <c r="C453" s="5"/>
    </row>
    <row r="454" spans="3:3" s="1" customFormat="1" x14ac:dyDescent="0.25">
      <c r="C454" s="5"/>
    </row>
    <row r="455" spans="3:3" s="1" customFormat="1" x14ac:dyDescent="0.25">
      <c r="C455" s="5"/>
    </row>
    <row r="456" spans="3:3" s="1" customFormat="1" x14ac:dyDescent="0.25">
      <c r="C456" s="5"/>
    </row>
    <row r="457" spans="3:3" s="1" customFormat="1" x14ac:dyDescent="0.25">
      <c r="C457" s="5"/>
    </row>
    <row r="458" spans="3:3" s="1" customFormat="1" x14ac:dyDescent="0.25">
      <c r="C458" s="5"/>
    </row>
    <row r="459" spans="3:3" s="1" customFormat="1" x14ac:dyDescent="0.25">
      <c r="C459" s="5"/>
    </row>
    <row r="460" spans="3:3" s="1" customFormat="1" x14ac:dyDescent="0.25">
      <c r="C460" s="5"/>
    </row>
    <row r="461" spans="3:3" s="1" customFormat="1" x14ac:dyDescent="0.25">
      <c r="C461" s="5"/>
    </row>
    <row r="462" spans="3:3" s="1" customFormat="1" x14ac:dyDescent="0.25">
      <c r="C462" s="5"/>
    </row>
    <row r="463" spans="3:3" s="1" customFormat="1" x14ac:dyDescent="0.25">
      <c r="C463" s="5"/>
    </row>
    <row r="464" spans="3:3" s="1" customFormat="1" x14ac:dyDescent="0.25">
      <c r="C464" s="5"/>
    </row>
    <row r="465" spans="3:3" s="1" customFormat="1" x14ac:dyDescent="0.25">
      <c r="C465" s="5"/>
    </row>
    <row r="466" spans="3:3" s="1" customFormat="1" x14ac:dyDescent="0.25">
      <c r="C466" s="5"/>
    </row>
    <row r="467" spans="3:3" s="1" customFormat="1" x14ac:dyDescent="0.25">
      <c r="C467" s="5"/>
    </row>
    <row r="468" spans="3:3" s="1" customFormat="1" x14ac:dyDescent="0.25">
      <c r="C468" s="5"/>
    </row>
    <row r="469" spans="3:3" s="1" customFormat="1" x14ac:dyDescent="0.25">
      <c r="C469" s="5"/>
    </row>
    <row r="470" spans="3:3" s="1" customFormat="1" x14ac:dyDescent="0.25">
      <c r="C470" s="5"/>
    </row>
    <row r="471" spans="3:3" s="1" customFormat="1" x14ac:dyDescent="0.25">
      <c r="C471" s="5"/>
    </row>
    <row r="472" spans="3:3" s="1" customFormat="1" x14ac:dyDescent="0.25">
      <c r="C472" s="5"/>
    </row>
    <row r="473" spans="3:3" s="1" customFormat="1" x14ac:dyDescent="0.25">
      <c r="C473" s="5"/>
    </row>
    <row r="474" spans="3:3" s="1" customFormat="1" x14ac:dyDescent="0.25">
      <c r="C474" s="5"/>
    </row>
    <row r="475" spans="3:3" s="1" customFormat="1" x14ac:dyDescent="0.25">
      <c r="C475" s="5"/>
    </row>
    <row r="476" spans="3:3" s="1" customFormat="1" x14ac:dyDescent="0.25">
      <c r="C476" s="5"/>
    </row>
    <row r="477" spans="3:3" s="1" customFormat="1" x14ac:dyDescent="0.25">
      <c r="C477" s="5"/>
    </row>
    <row r="478" spans="3:3" s="1" customFormat="1" x14ac:dyDescent="0.25">
      <c r="C478" s="5"/>
    </row>
    <row r="479" spans="3:3" s="1" customFormat="1" x14ac:dyDescent="0.25">
      <c r="C479" s="5"/>
    </row>
    <row r="480" spans="3:3" s="1" customFormat="1" x14ac:dyDescent="0.25">
      <c r="C480" s="5"/>
    </row>
    <row r="481" spans="3:3" s="1" customFormat="1" x14ac:dyDescent="0.25">
      <c r="C481" s="5"/>
    </row>
    <row r="482" spans="3:3" s="1" customFormat="1" x14ac:dyDescent="0.25">
      <c r="C482" s="5"/>
    </row>
    <row r="483" spans="3:3" s="1" customFormat="1" x14ac:dyDescent="0.25">
      <c r="C483" s="5"/>
    </row>
    <row r="484" spans="3:3" s="1" customFormat="1" x14ac:dyDescent="0.25">
      <c r="C484" s="5"/>
    </row>
    <row r="485" spans="3:3" s="1" customFormat="1" x14ac:dyDescent="0.25">
      <c r="C485" s="5"/>
    </row>
    <row r="486" spans="3:3" s="1" customFormat="1" x14ac:dyDescent="0.25">
      <c r="C486" s="5"/>
    </row>
    <row r="487" spans="3:3" s="1" customFormat="1" x14ac:dyDescent="0.25">
      <c r="C487" s="5"/>
    </row>
    <row r="488" spans="3:3" s="1" customFormat="1" x14ac:dyDescent="0.25">
      <c r="C488" s="5"/>
    </row>
    <row r="489" spans="3:3" s="1" customFormat="1" x14ac:dyDescent="0.25">
      <c r="C489" s="5"/>
    </row>
    <row r="490" spans="3:3" s="1" customFormat="1" x14ac:dyDescent="0.25">
      <c r="C490" s="5"/>
    </row>
    <row r="491" spans="3:3" s="1" customFormat="1" x14ac:dyDescent="0.25">
      <c r="C491" s="5"/>
    </row>
    <row r="492" spans="3:3" s="1" customFormat="1" x14ac:dyDescent="0.25">
      <c r="C492" s="5"/>
    </row>
    <row r="493" spans="3:3" s="1" customFormat="1" x14ac:dyDescent="0.25">
      <c r="C493" s="5"/>
    </row>
    <row r="494" spans="3:3" s="1" customFormat="1" x14ac:dyDescent="0.25">
      <c r="C494" s="5"/>
    </row>
    <row r="495" spans="3:3" s="1" customFormat="1" x14ac:dyDescent="0.25">
      <c r="C495" s="5"/>
    </row>
    <row r="496" spans="3:3" s="1" customFormat="1" x14ac:dyDescent="0.25">
      <c r="C496" s="5"/>
    </row>
    <row r="497" spans="3:3" s="1" customFormat="1" x14ac:dyDescent="0.25">
      <c r="C497" s="5"/>
    </row>
    <row r="498" spans="3:3" s="1" customFormat="1" x14ac:dyDescent="0.25">
      <c r="C498" s="5"/>
    </row>
    <row r="499" spans="3:3" s="1" customFormat="1" x14ac:dyDescent="0.25">
      <c r="C499" s="5"/>
    </row>
    <row r="500" spans="3:3" s="1" customFormat="1" x14ac:dyDescent="0.25">
      <c r="C500" s="5"/>
    </row>
    <row r="501" spans="3:3" s="1" customFormat="1" x14ac:dyDescent="0.25">
      <c r="C501" s="5"/>
    </row>
    <row r="502" spans="3:3" s="1" customFormat="1" x14ac:dyDescent="0.25">
      <c r="C502" s="5"/>
    </row>
    <row r="503" spans="3:3" s="1" customFormat="1" x14ac:dyDescent="0.25">
      <c r="C503" s="5"/>
    </row>
    <row r="504" spans="3:3" s="1" customFormat="1" x14ac:dyDescent="0.25">
      <c r="C504" s="5"/>
    </row>
    <row r="505" spans="3:3" s="1" customFormat="1" x14ac:dyDescent="0.25">
      <c r="C505" s="5"/>
    </row>
    <row r="506" spans="3:3" s="1" customFormat="1" x14ac:dyDescent="0.25">
      <c r="C506" s="5"/>
    </row>
    <row r="507" spans="3:3" s="1" customFormat="1" x14ac:dyDescent="0.25">
      <c r="C507" s="5"/>
    </row>
    <row r="508" spans="3:3" s="1" customFormat="1" x14ac:dyDescent="0.25">
      <c r="C508" s="5"/>
    </row>
    <row r="509" spans="3:3" s="1" customFormat="1" x14ac:dyDescent="0.25">
      <c r="C509" s="5"/>
    </row>
    <row r="510" spans="3:3" s="1" customFormat="1" x14ac:dyDescent="0.25">
      <c r="C510" s="5"/>
    </row>
    <row r="511" spans="3:3" s="1" customFormat="1" x14ac:dyDescent="0.25">
      <c r="C511" s="5"/>
    </row>
    <row r="512" spans="3:3" s="1" customFormat="1" x14ac:dyDescent="0.25">
      <c r="C512" s="5"/>
    </row>
    <row r="513" spans="3:3" s="1" customFormat="1" x14ac:dyDescent="0.25">
      <c r="C513" s="5"/>
    </row>
    <row r="514" spans="3:3" s="1" customFormat="1" x14ac:dyDescent="0.25">
      <c r="C514" s="5"/>
    </row>
    <row r="515" spans="3:3" s="1" customFormat="1" x14ac:dyDescent="0.25">
      <c r="C515" s="5"/>
    </row>
    <row r="516" spans="3:3" s="1" customFormat="1" x14ac:dyDescent="0.25">
      <c r="C516" s="5"/>
    </row>
    <row r="517" spans="3:3" s="1" customFormat="1" x14ac:dyDescent="0.25">
      <c r="C517" s="5"/>
    </row>
    <row r="518" spans="3:3" s="1" customFormat="1" x14ac:dyDescent="0.25">
      <c r="C518" s="5"/>
    </row>
    <row r="519" spans="3:3" s="1" customFormat="1" x14ac:dyDescent="0.25">
      <c r="C519" s="5"/>
    </row>
    <row r="520" spans="3:3" s="1" customFormat="1" x14ac:dyDescent="0.25">
      <c r="C520" s="5"/>
    </row>
    <row r="521" spans="3:3" s="1" customFormat="1" x14ac:dyDescent="0.25">
      <c r="C521" s="5"/>
    </row>
    <row r="522" spans="3:3" s="1" customFormat="1" x14ac:dyDescent="0.25">
      <c r="C522" s="5"/>
    </row>
    <row r="523" spans="3:3" s="1" customFormat="1" x14ac:dyDescent="0.25">
      <c r="C523" s="5"/>
    </row>
    <row r="524" spans="3:3" s="1" customFormat="1" x14ac:dyDescent="0.25">
      <c r="C524" s="5"/>
    </row>
    <row r="525" spans="3:3" s="1" customFormat="1" x14ac:dyDescent="0.25">
      <c r="C525" s="5"/>
    </row>
    <row r="526" spans="3:3" s="1" customFormat="1" x14ac:dyDescent="0.25">
      <c r="C526" s="5"/>
    </row>
    <row r="527" spans="3:3" s="1" customFormat="1" x14ac:dyDescent="0.25">
      <c r="C527" s="5"/>
    </row>
    <row r="528" spans="3:3" s="1" customFormat="1" x14ac:dyDescent="0.25">
      <c r="C528" s="5"/>
    </row>
    <row r="529" spans="3:3" s="1" customFormat="1" x14ac:dyDescent="0.25">
      <c r="C529" s="5"/>
    </row>
    <row r="530" spans="3:3" s="1" customFormat="1" x14ac:dyDescent="0.25">
      <c r="C530" s="5"/>
    </row>
    <row r="531" spans="3:3" s="1" customFormat="1" x14ac:dyDescent="0.25">
      <c r="C531" s="5"/>
    </row>
    <row r="532" spans="3:3" s="1" customFormat="1" x14ac:dyDescent="0.25">
      <c r="C532" s="5"/>
    </row>
    <row r="533" spans="3:3" s="1" customFormat="1" x14ac:dyDescent="0.25">
      <c r="C533" s="5"/>
    </row>
    <row r="534" spans="3:3" s="1" customFormat="1" x14ac:dyDescent="0.25">
      <c r="C534" s="5"/>
    </row>
    <row r="535" spans="3:3" s="1" customFormat="1" x14ac:dyDescent="0.25">
      <c r="C535" s="5"/>
    </row>
    <row r="536" spans="3:3" s="1" customFormat="1" x14ac:dyDescent="0.25">
      <c r="C536" s="5"/>
    </row>
    <row r="537" spans="3:3" s="1" customFormat="1" x14ac:dyDescent="0.25">
      <c r="C537" s="5"/>
    </row>
    <row r="538" spans="3:3" s="1" customFormat="1" x14ac:dyDescent="0.25">
      <c r="C538" s="5"/>
    </row>
    <row r="539" spans="3:3" s="1" customFormat="1" x14ac:dyDescent="0.25">
      <c r="C539" s="5"/>
    </row>
    <row r="540" spans="3:3" s="1" customFormat="1" x14ac:dyDescent="0.25">
      <c r="C540" s="5"/>
    </row>
    <row r="541" spans="3:3" s="1" customFormat="1" x14ac:dyDescent="0.25">
      <c r="C541" s="5"/>
    </row>
    <row r="542" spans="3:3" s="1" customFormat="1" x14ac:dyDescent="0.25">
      <c r="C542" s="5"/>
    </row>
    <row r="543" spans="3:3" s="1" customFormat="1" x14ac:dyDescent="0.25">
      <c r="C543" s="5"/>
    </row>
    <row r="544" spans="3:3" s="1" customFormat="1" x14ac:dyDescent="0.25">
      <c r="C544" s="5"/>
    </row>
    <row r="545" spans="3:3" s="1" customFormat="1" x14ac:dyDescent="0.25">
      <c r="C545" s="5"/>
    </row>
    <row r="546" spans="3:3" s="1" customFormat="1" x14ac:dyDescent="0.25">
      <c r="C546" s="5"/>
    </row>
    <row r="547" spans="3:3" s="1" customFormat="1" x14ac:dyDescent="0.25">
      <c r="C547" s="5"/>
    </row>
    <row r="548" spans="3:3" s="1" customFormat="1" x14ac:dyDescent="0.25">
      <c r="C548" s="5"/>
    </row>
    <row r="549" spans="3:3" s="1" customFormat="1" x14ac:dyDescent="0.25">
      <c r="C549" s="5"/>
    </row>
    <row r="550" spans="3:3" s="1" customFormat="1" x14ac:dyDescent="0.25">
      <c r="C550" s="5"/>
    </row>
    <row r="551" spans="3:3" s="1" customFormat="1" x14ac:dyDescent="0.25">
      <c r="C551" s="5"/>
    </row>
    <row r="552" spans="3:3" s="1" customFormat="1" x14ac:dyDescent="0.25">
      <c r="C552" s="5"/>
    </row>
    <row r="553" spans="3:3" s="1" customFormat="1" x14ac:dyDescent="0.25">
      <c r="C553" s="5"/>
    </row>
    <row r="554" spans="3:3" s="1" customFormat="1" x14ac:dyDescent="0.25">
      <c r="C554" s="5"/>
    </row>
    <row r="555" spans="3:3" s="1" customFormat="1" x14ac:dyDescent="0.25">
      <c r="C555" s="5"/>
    </row>
    <row r="556" spans="3:3" s="1" customFormat="1" x14ac:dyDescent="0.25">
      <c r="C556" s="5"/>
    </row>
    <row r="557" spans="3:3" s="1" customFormat="1" x14ac:dyDescent="0.25">
      <c r="C557" s="5"/>
    </row>
    <row r="558" spans="3:3" s="1" customFormat="1" x14ac:dyDescent="0.25">
      <c r="C558" s="5"/>
    </row>
    <row r="559" spans="3:3" s="1" customFormat="1" x14ac:dyDescent="0.25">
      <c r="C559" s="5"/>
    </row>
    <row r="560" spans="3:3" s="1" customFormat="1" x14ac:dyDescent="0.25">
      <c r="C560" s="5"/>
    </row>
    <row r="561" spans="3:3" s="1" customFormat="1" x14ac:dyDescent="0.25">
      <c r="C561" s="5"/>
    </row>
    <row r="562" spans="3:3" s="1" customFormat="1" x14ac:dyDescent="0.25">
      <c r="C562" s="5"/>
    </row>
    <row r="563" spans="3:3" s="1" customFormat="1" x14ac:dyDescent="0.25">
      <c r="C563" s="5"/>
    </row>
    <row r="564" spans="3:3" s="1" customFormat="1" x14ac:dyDescent="0.25">
      <c r="C564" s="5"/>
    </row>
    <row r="565" spans="3:3" s="1" customFormat="1" x14ac:dyDescent="0.25">
      <c r="C565" s="5"/>
    </row>
    <row r="566" spans="3:3" s="1" customFormat="1" x14ac:dyDescent="0.25">
      <c r="C566" s="5"/>
    </row>
    <row r="567" spans="3:3" s="1" customFormat="1" x14ac:dyDescent="0.25">
      <c r="C567" s="5"/>
    </row>
    <row r="568" spans="3:3" s="1" customFormat="1" x14ac:dyDescent="0.25">
      <c r="C568" s="5"/>
    </row>
    <row r="569" spans="3:3" s="1" customFormat="1" x14ac:dyDescent="0.25">
      <c r="C569" s="5"/>
    </row>
    <row r="570" spans="3:3" s="1" customFormat="1" x14ac:dyDescent="0.25">
      <c r="C570" s="5"/>
    </row>
    <row r="571" spans="3:3" s="1" customFormat="1" x14ac:dyDescent="0.25">
      <c r="C571" s="5"/>
    </row>
    <row r="572" spans="3:3" s="1" customFormat="1" x14ac:dyDescent="0.25">
      <c r="C572" s="5"/>
    </row>
    <row r="573" spans="3:3" s="1" customFormat="1" x14ac:dyDescent="0.25">
      <c r="C573" s="5"/>
    </row>
    <row r="574" spans="3:3" s="1" customFormat="1" x14ac:dyDescent="0.25">
      <c r="C574" s="5"/>
    </row>
    <row r="575" spans="3:3" s="1" customFormat="1" x14ac:dyDescent="0.25">
      <c r="C575" s="5"/>
    </row>
    <row r="576" spans="3:3" s="1" customFormat="1" x14ac:dyDescent="0.25">
      <c r="C576" s="5"/>
    </row>
    <row r="577" spans="3:3" s="1" customFormat="1" x14ac:dyDescent="0.25">
      <c r="C577" s="5"/>
    </row>
    <row r="578" spans="3:3" s="1" customFormat="1" x14ac:dyDescent="0.25">
      <c r="C578" s="5"/>
    </row>
    <row r="579" spans="3:3" s="1" customFormat="1" x14ac:dyDescent="0.25">
      <c r="C579" s="5"/>
    </row>
    <row r="580" spans="3:3" s="1" customFormat="1" x14ac:dyDescent="0.25">
      <c r="C580" s="5"/>
    </row>
    <row r="581" spans="3:3" s="1" customFormat="1" x14ac:dyDescent="0.25">
      <c r="C581" s="5"/>
    </row>
    <row r="582" spans="3:3" s="1" customFormat="1" x14ac:dyDescent="0.25">
      <c r="C582" s="5"/>
    </row>
    <row r="583" spans="3:3" s="1" customFormat="1" x14ac:dyDescent="0.25">
      <c r="C583" s="5"/>
    </row>
    <row r="584" spans="3:3" s="1" customFormat="1" x14ac:dyDescent="0.25">
      <c r="C584" s="5"/>
    </row>
    <row r="585" spans="3:3" s="1" customFormat="1" x14ac:dyDescent="0.25">
      <c r="C585" s="5"/>
    </row>
    <row r="586" spans="3:3" s="1" customFormat="1" x14ac:dyDescent="0.25">
      <c r="C586" s="5"/>
    </row>
    <row r="587" spans="3:3" s="1" customFormat="1" x14ac:dyDescent="0.25">
      <c r="C587" s="5"/>
    </row>
    <row r="588" spans="3:3" s="1" customFormat="1" x14ac:dyDescent="0.25">
      <c r="C588" s="5"/>
    </row>
    <row r="589" spans="3:3" s="1" customFormat="1" x14ac:dyDescent="0.25">
      <c r="C589" s="5"/>
    </row>
    <row r="590" spans="3:3" s="1" customFormat="1" x14ac:dyDescent="0.25">
      <c r="C590" s="5"/>
    </row>
    <row r="591" spans="3:3" s="1" customFormat="1" x14ac:dyDescent="0.25">
      <c r="C591" s="5"/>
    </row>
    <row r="592" spans="3:3" s="1" customFormat="1" x14ac:dyDescent="0.25">
      <c r="C592" s="5"/>
    </row>
    <row r="593" spans="3:3" s="1" customFormat="1" x14ac:dyDescent="0.25">
      <c r="C593" s="5"/>
    </row>
    <row r="594" spans="3:3" s="1" customFormat="1" x14ac:dyDescent="0.25">
      <c r="C594" s="5"/>
    </row>
    <row r="595" spans="3:3" s="1" customFormat="1" x14ac:dyDescent="0.25">
      <c r="C595" s="5"/>
    </row>
    <row r="596" spans="3:3" s="1" customFormat="1" x14ac:dyDescent="0.25">
      <c r="C596" s="5"/>
    </row>
    <row r="597" spans="3:3" s="1" customFormat="1" x14ac:dyDescent="0.25">
      <c r="C597" s="5"/>
    </row>
    <row r="598" spans="3:3" s="1" customFormat="1" x14ac:dyDescent="0.25">
      <c r="C598" s="5"/>
    </row>
    <row r="599" spans="3:3" s="1" customFormat="1" x14ac:dyDescent="0.25">
      <c r="C599" s="5"/>
    </row>
    <row r="600" spans="3:3" s="1" customFormat="1" x14ac:dyDescent="0.25">
      <c r="C600" s="5"/>
    </row>
    <row r="601" spans="3:3" s="1" customFormat="1" x14ac:dyDescent="0.25">
      <c r="C601" s="5"/>
    </row>
    <row r="602" spans="3:3" s="1" customFormat="1" x14ac:dyDescent="0.25">
      <c r="C602" s="5"/>
    </row>
    <row r="603" spans="3:3" s="1" customFormat="1" x14ac:dyDescent="0.25">
      <c r="C603" s="5"/>
    </row>
    <row r="604" spans="3:3" s="1" customFormat="1" x14ac:dyDescent="0.25">
      <c r="C604" s="5"/>
    </row>
    <row r="605" spans="3:3" s="1" customFormat="1" x14ac:dyDescent="0.25">
      <c r="C605" s="5"/>
    </row>
    <row r="606" spans="3:3" s="1" customFormat="1" x14ac:dyDescent="0.25">
      <c r="C606" s="5"/>
    </row>
    <row r="607" spans="3:3" s="1" customFormat="1" x14ac:dyDescent="0.25">
      <c r="C607" s="5"/>
    </row>
    <row r="608" spans="3:3" s="1" customFormat="1" x14ac:dyDescent="0.25">
      <c r="C608" s="5"/>
    </row>
    <row r="609" spans="3:3" s="1" customFormat="1" x14ac:dyDescent="0.25">
      <c r="C609" s="5"/>
    </row>
    <row r="610" spans="3:3" s="1" customFormat="1" x14ac:dyDescent="0.25">
      <c r="C610" s="5"/>
    </row>
    <row r="611" spans="3:3" s="1" customFormat="1" x14ac:dyDescent="0.25">
      <c r="C611" s="5"/>
    </row>
    <row r="612" spans="3:3" s="1" customFormat="1" x14ac:dyDescent="0.25">
      <c r="C612" s="5"/>
    </row>
    <row r="613" spans="3:3" s="1" customFormat="1" x14ac:dyDescent="0.25">
      <c r="C613" s="5"/>
    </row>
    <row r="614" spans="3:3" s="1" customFormat="1" x14ac:dyDescent="0.25">
      <c r="C614" s="5"/>
    </row>
    <row r="615" spans="3:3" s="1" customFormat="1" x14ac:dyDescent="0.25">
      <c r="C615" s="5"/>
    </row>
    <row r="616" spans="3:3" s="1" customFormat="1" x14ac:dyDescent="0.25">
      <c r="C616" s="5"/>
    </row>
    <row r="617" spans="3:3" s="1" customFormat="1" x14ac:dyDescent="0.25">
      <c r="C617" s="5"/>
    </row>
    <row r="618" spans="3:3" s="1" customFormat="1" x14ac:dyDescent="0.25">
      <c r="C618" s="5"/>
    </row>
    <row r="619" spans="3:3" s="1" customFormat="1" x14ac:dyDescent="0.25">
      <c r="C619" s="5"/>
    </row>
    <row r="620" spans="3:3" s="1" customFormat="1" x14ac:dyDescent="0.25">
      <c r="C620" s="5"/>
    </row>
    <row r="621" spans="3:3" s="1" customFormat="1" x14ac:dyDescent="0.25">
      <c r="C621" s="5"/>
    </row>
    <row r="622" spans="3:3" s="1" customFormat="1" x14ac:dyDescent="0.25">
      <c r="C622" s="5"/>
    </row>
    <row r="623" spans="3:3" s="1" customFormat="1" x14ac:dyDescent="0.25">
      <c r="C623" s="5"/>
    </row>
    <row r="624" spans="3:3" s="1" customFormat="1" x14ac:dyDescent="0.25">
      <c r="C624" s="5"/>
    </row>
    <row r="625" spans="3:3" s="1" customFormat="1" x14ac:dyDescent="0.25">
      <c r="C625" s="5"/>
    </row>
    <row r="626" spans="3:3" s="1" customFormat="1" x14ac:dyDescent="0.25">
      <c r="C626" s="5"/>
    </row>
    <row r="627" spans="3:3" s="1" customFormat="1" x14ac:dyDescent="0.25">
      <c r="C627" s="5"/>
    </row>
    <row r="628" spans="3:3" s="1" customFormat="1" x14ac:dyDescent="0.25">
      <c r="C628" s="5"/>
    </row>
    <row r="629" spans="3:3" s="1" customFormat="1" x14ac:dyDescent="0.25">
      <c r="C629" s="5"/>
    </row>
    <row r="630" spans="3:3" s="1" customFormat="1" x14ac:dyDescent="0.25">
      <c r="C630" s="5"/>
    </row>
    <row r="631" spans="3:3" s="1" customFormat="1" x14ac:dyDescent="0.25">
      <c r="C631" s="5"/>
    </row>
    <row r="632" spans="3:3" s="1" customFormat="1" x14ac:dyDescent="0.25">
      <c r="C632" s="5"/>
    </row>
    <row r="633" spans="3:3" s="1" customFormat="1" x14ac:dyDescent="0.25">
      <c r="C633" s="5"/>
    </row>
    <row r="634" spans="3:3" s="1" customFormat="1" x14ac:dyDescent="0.25">
      <c r="C634" s="5"/>
    </row>
    <row r="635" spans="3:3" s="1" customFormat="1" x14ac:dyDescent="0.25">
      <c r="C635" s="5"/>
    </row>
    <row r="636" spans="3:3" s="1" customFormat="1" x14ac:dyDescent="0.25">
      <c r="C636" s="5"/>
    </row>
    <row r="637" spans="3:3" s="1" customFormat="1" x14ac:dyDescent="0.25">
      <c r="C637" s="5"/>
    </row>
    <row r="638" spans="3:3" s="1" customFormat="1" x14ac:dyDescent="0.25">
      <c r="C638" s="5"/>
    </row>
    <row r="639" spans="3:3" s="1" customFormat="1" x14ac:dyDescent="0.25">
      <c r="C639" s="5"/>
    </row>
    <row r="640" spans="3:3" s="1" customFormat="1" x14ac:dyDescent="0.25">
      <c r="C640" s="5"/>
    </row>
    <row r="641" spans="3:3" s="1" customFormat="1" x14ac:dyDescent="0.25">
      <c r="C641" s="5"/>
    </row>
    <row r="642" spans="3:3" s="1" customFormat="1" x14ac:dyDescent="0.25">
      <c r="C642" s="5"/>
    </row>
    <row r="643" spans="3:3" s="1" customFormat="1" x14ac:dyDescent="0.25">
      <c r="C643" s="5"/>
    </row>
    <row r="644" spans="3:3" s="1" customFormat="1" x14ac:dyDescent="0.25">
      <c r="C644" s="5"/>
    </row>
    <row r="645" spans="3:3" s="1" customFormat="1" x14ac:dyDescent="0.25">
      <c r="C645" s="5"/>
    </row>
    <row r="646" spans="3:3" s="1" customFormat="1" x14ac:dyDescent="0.25">
      <c r="C646" s="5"/>
    </row>
    <row r="647" spans="3:3" s="1" customFormat="1" x14ac:dyDescent="0.25">
      <c r="C647" s="5"/>
    </row>
    <row r="648" spans="3:3" s="1" customFormat="1" x14ac:dyDescent="0.25">
      <c r="C648" s="5"/>
    </row>
    <row r="649" spans="3:3" s="1" customFormat="1" x14ac:dyDescent="0.25">
      <c r="C649" s="5"/>
    </row>
    <row r="650" spans="3:3" s="1" customFormat="1" x14ac:dyDescent="0.25">
      <c r="C650" s="5"/>
    </row>
    <row r="651" spans="3:3" s="1" customFormat="1" x14ac:dyDescent="0.25">
      <c r="C651" s="5"/>
    </row>
    <row r="652" spans="3:3" s="1" customFormat="1" x14ac:dyDescent="0.25">
      <c r="C652" s="5"/>
    </row>
    <row r="653" spans="3:3" s="1" customFormat="1" x14ac:dyDescent="0.25">
      <c r="C653" s="5"/>
    </row>
    <row r="654" spans="3:3" s="1" customFormat="1" x14ac:dyDescent="0.25">
      <c r="C654" s="5"/>
    </row>
    <row r="655" spans="3:3" s="1" customFormat="1" x14ac:dyDescent="0.25">
      <c r="C655" s="5"/>
    </row>
    <row r="656" spans="3:3" s="1" customFormat="1" x14ac:dyDescent="0.25">
      <c r="C656" s="5"/>
    </row>
    <row r="657" spans="3:3" s="1" customFormat="1" x14ac:dyDescent="0.25">
      <c r="C657" s="5"/>
    </row>
    <row r="658" spans="3:3" s="1" customFormat="1" x14ac:dyDescent="0.25">
      <c r="C658" s="5"/>
    </row>
    <row r="659" spans="3:3" s="1" customFormat="1" x14ac:dyDescent="0.25">
      <c r="C659" s="5"/>
    </row>
    <row r="660" spans="3:3" s="1" customFormat="1" x14ac:dyDescent="0.25">
      <c r="C660" s="5"/>
    </row>
    <row r="661" spans="3:3" s="1" customFormat="1" x14ac:dyDescent="0.25">
      <c r="C661" s="5"/>
    </row>
    <row r="662" spans="3:3" s="1" customFormat="1" x14ac:dyDescent="0.25">
      <c r="C662" s="5"/>
    </row>
    <row r="663" spans="3:3" s="1" customFormat="1" x14ac:dyDescent="0.25">
      <c r="C663" s="5"/>
    </row>
    <row r="664" spans="3:3" s="1" customFormat="1" x14ac:dyDescent="0.25">
      <c r="C664" s="5"/>
    </row>
    <row r="665" spans="3:3" s="1" customFormat="1" x14ac:dyDescent="0.25">
      <c r="C665" s="5"/>
    </row>
    <row r="666" spans="3:3" s="1" customFormat="1" x14ac:dyDescent="0.25">
      <c r="C666" s="5"/>
    </row>
    <row r="667" spans="3:3" s="1" customFormat="1" x14ac:dyDescent="0.25">
      <c r="C667" s="5"/>
    </row>
    <row r="668" spans="3:3" s="1" customFormat="1" x14ac:dyDescent="0.25">
      <c r="C668" s="5"/>
    </row>
    <row r="669" spans="3:3" s="1" customFormat="1" x14ac:dyDescent="0.25">
      <c r="C669" s="5"/>
    </row>
    <row r="670" spans="3:3" s="1" customFormat="1" x14ac:dyDescent="0.25">
      <c r="C670" s="5"/>
    </row>
    <row r="671" spans="3:3" s="1" customFormat="1" x14ac:dyDescent="0.25">
      <c r="C671" s="5"/>
    </row>
    <row r="672" spans="3:3" s="1" customFormat="1" x14ac:dyDescent="0.25">
      <c r="C672" s="5"/>
    </row>
    <row r="673" spans="3:3" s="1" customFormat="1" x14ac:dyDescent="0.25">
      <c r="C673" s="5"/>
    </row>
    <row r="674" spans="3:3" s="1" customFormat="1" x14ac:dyDescent="0.25">
      <c r="C674" s="5"/>
    </row>
    <row r="675" spans="3:3" s="1" customFormat="1" x14ac:dyDescent="0.25">
      <c r="C675" s="5"/>
    </row>
    <row r="676" spans="3:3" s="1" customFormat="1" x14ac:dyDescent="0.25">
      <c r="C676" s="5"/>
    </row>
    <row r="677" spans="3:3" s="1" customFormat="1" x14ac:dyDescent="0.25">
      <c r="C677" s="5"/>
    </row>
    <row r="678" spans="3:3" s="1" customFormat="1" x14ac:dyDescent="0.25">
      <c r="C678" s="5"/>
    </row>
    <row r="679" spans="3:3" s="1" customFormat="1" x14ac:dyDescent="0.25">
      <c r="C679" s="5"/>
    </row>
    <row r="680" spans="3:3" s="1" customFormat="1" x14ac:dyDescent="0.25">
      <c r="C680" s="5"/>
    </row>
    <row r="681" spans="3:3" s="1" customFormat="1" x14ac:dyDescent="0.25">
      <c r="C681" s="5"/>
    </row>
    <row r="682" spans="3:3" s="1" customFormat="1" x14ac:dyDescent="0.25">
      <c r="C682" s="5"/>
    </row>
    <row r="683" spans="3:3" s="1" customFormat="1" x14ac:dyDescent="0.25">
      <c r="C683" s="5"/>
    </row>
    <row r="684" spans="3:3" s="1" customFormat="1" x14ac:dyDescent="0.25">
      <c r="C684" s="5"/>
    </row>
    <row r="685" spans="3:3" s="1" customFormat="1" x14ac:dyDescent="0.25">
      <c r="C685" s="5"/>
    </row>
    <row r="686" spans="3:3" s="1" customFormat="1" x14ac:dyDescent="0.25">
      <c r="C686" s="5"/>
    </row>
    <row r="687" spans="3:3" s="1" customFormat="1" x14ac:dyDescent="0.25">
      <c r="C687" s="5"/>
    </row>
    <row r="688" spans="3:3" s="1" customFormat="1" x14ac:dyDescent="0.25">
      <c r="C688" s="5"/>
    </row>
    <row r="689" spans="3:3" s="1" customFormat="1" x14ac:dyDescent="0.25">
      <c r="C689" s="5"/>
    </row>
    <row r="690" spans="3:3" s="1" customFormat="1" x14ac:dyDescent="0.25">
      <c r="C690" s="5"/>
    </row>
    <row r="691" spans="3:3" s="1" customFormat="1" x14ac:dyDescent="0.25">
      <c r="C691" s="5"/>
    </row>
    <row r="692" spans="3:3" s="1" customFormat="1" x14ac:dyDescent="0.25">
      <c r="C692" s="5"/>
    </row>
    <row r="693" spans="3:3" s="1" customFormat="1" x14ac:dyDescent="0.25">
      <c r="C693" s="5"/>
    </row>
    <row r="694" spans="3:3" s="1" customFormat="1" x14ac:dyDescent="0.25">
      <c r="C694" s="5"/>
    </row>
    <row r="695" spans="3:3" s="1" customFormat="1" x14ac:dyDescent="0.25">
      <c r="C695" s="5"/>
    </row>
    <row r="696" spans="3:3" s="1" customFormat="1" x14ac:dyDescent="0.25">
      <c r="C696" s="5"/>
    </row>
    <row r="697" spans="3:3" s="1" customFormat="1" x14ac:dyDescent="0.25">
      <c r="C697" s="5"/>
    </row>
    <row r="698" spans="3:3" s="1" customFormat="1" x14ac:dyDescent="0.25">
      <c r="C698" s="5"/>
    </row>
    <row r="699" spans="3:3" s="1" customFormat="1" x14ac:dyDescent="0.25">
      <c r="C699" s="5"/>
    </row>
    <row r="700" spans="3:3" s="1" customFormat="1" x14ac:dyDescent="0.25">
      <c r="C700" s="5"/>
    </row>
    <row r="701" spans="3:3" s="1" customFormat="1" x14ac:dyDescent="0.25">
      <c r="C701" s="5"/>
    </row>
    <row r="702" spans="3:3" s="1" customFormat="1" x14ac:dyDescent="0.25">
      <c r="C702" s="5"/>
    </row>
    <row r="703" spans="3:3" s="1" customFormat="1" x14ac:dyDescent="0.25">
      <c r="C703" s="5"/>
    </row>
    <row r="704" spans="3:3" s="1" customFormat="1" x14ac:dyDescent="0.25">
      <c r="C704" s="5"/>
    </row>
    <row r="705" spans="3:3" s="1" customFormat="1" x14ac:dyDescent="0.25">
      <c r="C705" s="5"/>
    </row>
    <row r="706" spans="3:3" s="1" customFormat="1" x14ac:dyDescent="0.25">
      <c r="C706" s="5"/>
    </row>
    <row r="707" spans="3:3" s="1" customFormat="1" x14ac:dyDescent="0.25">
      <c r="C707" s="5"/>
    </row>
    <row r="708" spans="3:3" s="1" customFormat="1" x14ac:dyDescent="0.25">
      <c r="C708" s="5"/>
    </row>
    <row r="709" spans="3:3" s="1" customFormat="1" x14ac:dyDescent="0.25">
      <c r="C709" s="5"/>
    </row>
    <row r="710" spans="3:3" s="1" customFormat="1" x14ac:dyDescent="0.25">
      <c r="C710" s="5"/>
    </row>
    <row r="711" spans="3:3" s="1" customFormat="1" x14ac:dyDescent="0.25">
      <c r="C711" s="5"/>
    </row>
    <row r="712" spans="3:3" s="1" customFormat="1" x14ac:dyDescent="0.25">
      <c r="C712" s="5"/>
    </row>
    <row r="713" spans="3:3" s="1" customFormat="1" x14ac:dyDescent="0.25">
      <c r="C713" s="5"/>
    </row>
    <row r="714" spans="3:3" s="1" customFormat="1" x14ac:dyDescent="0.25">
      <c r="C714" s="5"/>
    </row>
    <row r="715" spans="3:3" s="1" customFormat="1" x14ac:dyDescent="0.25">
      <c r="C715" s="5"/>
    </row>
    <row r="716" spans="3:3" s="1" customFormat="1" x14ac:dyDescent="0.25">
      <c r="C716" s="5"/>
    </row>
    <row r="717" spans="3:3" s="1" customFormat="1" x14ac:dyDescent="0.25">
      <c r="C717" s="5"/>
    </row>
    <row r="718" spans="3:3" s="1" customFormat="1" x14ac:dyDescent="0.25">
      <c r="C718" s="5"/>
    </row>
    <row r="719" spans="3:3" s="1" customFormat="1" x14ac:dyDescent="0.25">
      <c r="C719" s="5"/>
    </row>
    <row r="720" spans="3:3" s="1" customFormat="1" x14ac:dyDescent="0.25">
      <c r="C720" s="5"/>
    </row>
    <row r="721" spans="3:3" s="1" customFormat="1" x14ac:dyDescent="0.25">
      <c r="C721" s="5"/>
    </row>
    <row r="722" spans="3:3" s="1" customFormat="1" x14ac:dyDescent="0.25">
      <c r="C722" s="5"/>
    </row>
    <row r="723" spans="3:3" s="1" customFormat="1" x14ac:dyDescent="0.25">
      <c r="C723" s="5"/>
    </row>
    <row r="724" spans="3:3" s="1" customFormat="1" x14ac:dyDescent="0.25">
      <c r="C724" s="5"/>
    </row>
    <row r="725" spans="3:3" s="1" customFormat="1" x14ac:dyDescent="0.25">
      <c r="C725" s="5"/>
    </row>
    <row r="726" spans="3:3" s="1" customFormat="1" x14ac:dyDescent="0.25">
      <c r="C726" s="5"/>
    </row>
    <row r="727" spans="3:3" s="1" customFormat="1" x14ac:dyDescent="0.25">
      <c r="C727" s="5"/>
    </row>
    <row r="728" spans="3:3" s="1" customFormat="1" x14ac:dyDescent="0.25">
      <c r="C728" s="5"/>
    </row>
    <row r="729" spans="3:3" s="1" customFormat="1" x14ac:dyDescent="0.25">
      <c r="C729" s="5"/>
    </row>
    <row r="730" spans="3:3" s="1" customFormat="1" x14ac:dyDescent="0.25">
      <c r="C730" s="5"/>
    </row>
    <row r="731" spans="3:3" s="1" customFormat="1" x14ac:dyDescent="0.25">
      <c r="C731" s="5"/>
    </row>
    <row r="732" spans="3:3" s="1" customFormat="1" x14ac:dyDescent="0.25">
      <c r="C732" s="5"/>
    </row>
    <row r="733" spans="3:3" s="1" customFormat="1" x14ac:dyDescent="0.25">
      <c r="C733" s="5"/>
    </row>
    <row r="734" spans="3:3" s="1" customFormat="1" x14ac:dyDescent="0.25">
      <c r="C734" s="5"/>
    </row>
    <row r="735" spans="3:3" s="1" customFormat="1" x14ac:dyDescent="0.25">
      <c r="C735" s="5"/>
    </row>
    <row r="736" spans="3:3" s="1" customFormat="1" x14ac:dyDescent="0.25">
      <c r="C736" s="5"/>
    </row>
    <row r="737" spans="3:3" s="1" customFormat="1" x14ac:dyDescent="0.25">
      <c r="C737" s="5"/>
    </row>
    <row r="738" spans="3:3" s="1" customFormat="1" x14ac:dyDescent="0.25">
      <c r="C738" s="5"/>
    </row>
    <row r="739" spans="3:3" s="1" customFormat="1" x14ac:dyDescent="0.25">
      <c r="C739" s="5"/>
    </row>
    <row r="740" spans="3:3" s="1" customFormat="1" x14ac:dyDescent="0.25">
      <c r="C740" s="5"/>
    </row>
    <row r="741" spans="3:3" s="1" customFormat="1" x14ac:dyDescent="0.25">
      <c r="C741" s="5"/>
    </row>
    <row r="742" spans="3:3" s="1" customFormat="1" x14ac:dyDescent="0.25">
      <c r="C742" s="5"/>
    </row>
    <row r="743" spans="3:3" s="1" customFormat="1" x14ac:dyDescent="0.25">
      <c r="C743" s="5"/>
    </row>
    <row r="744" spans="3:3" s="1" customFormat="1" x14ac:dyDescent="0.25">
      <c r="C744" s="5"/>
    </row>
    <row r="745" spans="3:3" s="1" customFormat="1" x14ac:dyDescent="0.25">
      <c r="C745" s="5"/>
    </row>
    <row r="746" spans="3:3" s="1" customFormat="1" x14ac:dyDescent="0.25">
      <c r="C746" s="5"/>
    </row>
    <row r="747" spans="3:3" s="1" customFormat="1" x14ac:dyDescent="0.25">
      <c r="C747" s="5"/>
    </row>
    <row r="748" spans="3:3" s="1" customFormat="1" x14ac:dyDescent="0.25">
      <c r="C748" s="5"/>
    </row>
    <row r="749" spans="3:3" s="1" customFormat="1" x14ac:dyDescent="0.25">
      <c r="C749" s="5"/>
    </row>
    <row r="750" spans="3:3" s="1" customFormat="1" x14ac:dyDescent="0.25">
      <c r="C750" s="5"/>
    </row>
    <row r="751" spans="3:3" s="1" customFormat="1" x14ac:dyDescent="0.25">
      <c r="C751" s="5"/>
    </row>
    <row r="752" spans="3:3" s="1" customFormat="1" x14ac:dyDescent="0.25">
      <c r="C752" s="5"/>
    </row>
    <row r="753" spans="3:3" s="1" customFormat="1" x14ac:dyDescent="0.25">
      <c r="C753" s="5"/>
    </row>
    <row r="754" spans="3:3" s="1" customFormat="1" x14ac:dyDescent="0.25">
      <c r="C754" s="5"/>
    </row>
    <row r="755" spans="3:3" s="1" customFormat="1" x14ac:dyDescent="0.25">
      <c r="C755" s="5"/>
    </row>
    <row r="756" spans="3:3" s="1" customFormat="1" x14ac:dyDescent="0.25">
      <c r="C756" s="5"/>
    </row>
    <row r="757" spans="3:3" s="1" customFormat="1" x14ac:dyDescent="0.25">
      <c r="C757" s="5"/>
    </row>
    <row r="758" spans="3:3" s="1" customFormat="1" x14ac:dyDescent="0.25">
      <c r="C758" s="5"/>
    </row>
    <row r="759" spans="3:3" s="1" customFormat="1" x14ac:dyDescent="0.25">
      <c r="C759" s="5"/>
    </row>
    <row r="760" spans="3:3" s="1" customFormat="1" x14ac:dyDescent="0.25">
      <c r="C760" s="5"/>
    </row>
    <row r="761" spans="3:3" s="1" customFormat="1" x14ac:dyDescent="0.25">
      <c r="C761" s="5"/>
    </row>
    <row r="762" spans="3:3" s="1" customFormat="1" x14ac:dyDescent="0.25">
      <c r="C762" s="5"/>
    </row>
    <row r="763" spans="3:3" s="1" customFormat="1" x14ac:dyDescent="0.25">
      <c r="C763" s="5"/>
    </row>
    <row r="764" spans="3:3" s="1" customFormat="1" x14ac:dyDescent="0.25">
      <c r="C764" s="5"/>
    </row>
    <row r="765" spans="3:3" s="1" customFormat="1" x14ac:dyDescent="0.25">
      <c r="C765" s="5"/>
    </row>
    <row r="766" spans="3:3" s="1" customFormat="1" x14ac:dyDescent="0.25">
      <c r="C766" s="5"/>
    </row>
    <row r="767" spans="3:3" s="1" customFormat="1" x14ac:dyDescent="0.25">
      <c r="C767" s="5"/>
    </row>
    <row r="768" spans="3:3" s="1" customFormat="1" x14ac:dyDescent="0.25">
      <c r="C768" s="5"/>
    </row>
    <row r="769" spans="3:3" s="1" customFormat="1" x14ac:dyDescent="0.25">
      <c r="C769" s="5"/>
    </row>
    <row r="770" spans="3:3" s="1" customFormat="1" x14ac:dyDescent="0.25">
      <c r="C770" s="5"/>
    </row>
    <row r="771" spans="3:3" s="1" customFormat="1" x14ac:dyDescent="0.25">
      <c r="C771" s="5"/>
    </row>
    <row r="772" spans="3:3" s="1" customFormat="1" x14ac:dyDescent="0.25">
      <c r="C772" s="5"/>
    </row>
    <row r="773" spans="3:3" s="1" customFormat="1" x14ac:dyDescent="0.25">
      <c r="C773" s="5"/>
    </row>
    <row r="774" spans="3:3" s="1" customFormat="1" x14ac:dyDescent="0.25">
      <c r="C774" s="5"/>
    </row>
    <row r="775" spans="3:3" s="1" customFormat="1" x14ac:dyDescent="0.25">
      <c r="C775" s="5"/>
    </row>
    <row r="776" spans="3:3" s="1" customFormat="1" x14ac:dyDescent="0.25">
      <c r="C776" s="5"/>
    </row>
    <row r="777" spans="3:3" s="1" customFormat="1" x14ac:dyDescent="0.25">
      <c r="C777" s="5"/>
    </row>
    <row r="778" spans="3:3" s="1" customFormat="1" x14ac:dyDescent="0.25">
      <c r="C778" s="5"/>
    </row>
    <row r="779" spans="3:3" s="1" customFormat="1" x14ac:dyDescent="0.25">
      <c r="C779" s="5"/>
    </row>
    <row r="780" spans="3:3" s="1" customFormat="1" x14ac:dyDescent="0.25">
      <c r="C780" s="5"/>
    </row>
    <row r="781" spans="3:3" s="1" customFormat="1" x14ac:dyDescent="0.25">
      <c r="C781" s="5"/>
    </row>
    <row r="782" spans="3:3" s="1" customFormat="1" x14ac:dyDescent="0.25">
      <c r="C782" s="5"/>
    </row>
    <row r="783" spans="3:3" s="1" customFormat="1" x14ac:dyDescent="0.25">
      <c r="C783" s="5"/>
    </row>
    <row r="784" spans="3:3" s="1" customFormat="1" x14ac:dyDescent="0.25">
      <c r="C784" s="5"/>
    </row>
    <row r="785" spans="3:3" s="1" customFormat="1" x14ac:dyDescent="0.25">
      <c r="C785" s="5"/>
    </row>
    <row r="786" spans="3:3" s="1" customFormat="1" x14ac:dyDescent="0.25">
      <c r="C786" s="5"/>
    </row>
    <row r="787" spans="3:3" s="1" customFormat="1" x14ac:dyDescent="0.25">
      <c r="C787" s="5"/>
    </row>
    <row r="788" spans="3:3" s="1" customFormat="1" x14ac:dyDescent="0.25">
      <c r="C788" s="5"/>
    </row>
    <row r="789" spans="3:3" s="1" customFormat="1" x14ac:dyDescent="0.25">
      <c r="C789" s="5"/>
    </row>
    <row r="790" spans="3:3" s="1" customFormat="1" x14ac:dyDescent="0.25">
      <c r="C790" s="5"/>
    </row>
    <row r="791" spans="3:3" s="1" customFormat="1" x14ac:dyDescent="0.25">
      <c r="C791" s="5"/>
    </row>
    <row r="792" spans="3:3" s="1" customFormat="1" x14ac:dyDescent="0.25">
      <c r="C792" s="5"/>
    </row>
    <row r="793" spans="3:3" s="1" customFormat="1" x14ac:dyDescent="0.25">
      <c r="C793" s="5"/>
    </row>
    <row r="794" spans="3:3" s="1" customFormat="1" x14ac:dyDescent="0.25">
      <c r="C794" s="5"/>
    </row>
    <row r="795" spans="3:3" s="1" customFormat="1" x14ac:dyDescent="0.25">
      <c r="C795" s="5"/>
    </row>
    <row r="796" spans="3:3" s="1" customFormat="1" x14ac:dyDescent="0.25">
      <c r="C796" s="5"/>
    </row>
    <row r="797" spans="3:3" s="1" customFormat="1" x14ac:dyDescent="0.25">
      <c r="C797" s="5"/>
    </row>
    <row r="798" spans="3:3" s="1" customFormat="1" x14ac:dyDescent="0.25">
      <c r="C798" s="5"/>
    </row>
    <row r="799" spans="3:3" s="1" customFormat="1" x14ac:dyDescent="0.25">
      <c r="C799" s="5"/>
    </row>
    <row r="800" spans="3:3" s="1" customFormat="1" x14ac:dyDescent="0.25">
      <c r="C800" s="5"/>
    </row>
    <row r="801" spans="3:3" s="1" customFormat="1" x14ac:dyDescent="0.25">
      <c r="C801" s="5"/>
    </row>
    <row r="802" spans="3:3" s="1" customFormat="1" x14ac:dyDescent="0.25">
      <c r="C802" s="5"/>
    </row>
    <row r="803" spans="3:3" s="1" customFormat="1" x14ac:dyDescent="0.25">
      <c r="C803" s="5"/>
    </row>
    <row r="804" spans="3:3" s="1" customFormat="1" x14ac:dyDescent="0.25">
      <c r="C804" s="5"/>
    </row>
    <row r="805" spans="3:3" s="1" customFormat="1" x14ac:dyDescent="0.25">
      <c r="C805" s="5"/>
    </row>
    <row r="806" spans="3:3" s="1" customFormat="1" x14ac:dyDescent="0.25">
      <c r="C806" s="5"/>
    </row>
    <row r="807" spans="3:3" s="1" customFormat="1" x14ac:dyDescent="0.25">
      <c r="C807" s="5"/>
    </row>
    <row r="808" spans="3:3" s="1" customFormat="1" x14ac:dyDescent="0.25">
      <c r="C808" s="5"/>
    </row>
    <row r="809" spans="3:3" s="1" customFormat="1" x14ac:dyDescent="0.25">
      <c r="C809" s="5"/>
    </row>
    <row r="810" spans="3:3" s="1" customFormat="1" x14ac:dyDescent="0.25">
      <c r="C810" s="5"/>
    </row>
    <row r="811" spans="3:3" s="1" customFormat="1" x14ac:dyDescent="0.25">
      <c r="C811" s="5"/>
    </row>
    <row r="812" spans="3:3" s="1" customFormat="1" x14ac:dyDescent="0.25">
      <c r="C812" s="5"/>
    </row>
    <row r="813" spans="3:3" s="1" customFormat="1" x14ac:dyDescent="0.25">
      <c r="C813" s="5"/>
    </row>
    <row r="814" spans="3:3" s="1" customFormat="1" x14ac:dyDescent="0.25">
      <c r="C814" s="5"/>
    </row>
    <row r="815" spans="3:3" s="1" customFormat="1" x14ac:dyDescent="0.25">
      <c r="C815" s="5"/>
    </row>
    <row r="816" spans="3:3" s="1" customFormat="1" x14ac:dyDescent="0.25">
      <c r="C816" s="5"/>
    </row>
    <row r="817" spans="3:3" s="1" customFormat="1" x14ac:dyDescent="0.25">
      <c r="C817" s="5"/>
    </row>
    <row r="818" spans="3:3" s="1" customFormat="1" x14ac:dyDescent="0.25">
      <c r="C818" s="5"/>
    </row>
    <row r="819" spans="3:3" s="1" customFormat="1" x14ac:dyDescent="0.25">
      <c r="C819" s="5"/>
    </row>
    <row r="820" spans="3:3" s="1" customFormat="1" x14ac:dyDescent="0.25">
      <c r="C820" s="5"/>
    </row>
    <row r="821" spans="3:3" s="1" customFormat="1" x14ac:dyDescent="0.25">
      <c r="C821" s="5"/>
    </row>
    <row r="822" spans="3:3" s="1" customFormat="1" x14ac:dyDescent="0.25">
      <c r="C822" s="5"/>
    </row>
    <row r="823" spans="3:3" s="1" customFormat="1" x14ac:dyDescent="0.25">
      <c r="C823" s="5"/>
    </row>
    <row r="824" spans="3:3" s="1" customFormat="1" x14ac:dyDescent="0.25">
      <c r="C824" s="5"/>
    </row>
    <row r="825" spans="3:3" s="1" customFormat="1" x14ac:dyDescent="0.25">
      <c r="C825" s="5"/>
    </row>
    <row r="826" spans="3:3" s="1" customFormat="1" x14ac:dyDescent="0.25">
      <c r="C826" s="5"/>
    </row>
    <row r="827" spans="3:3" s="1" customFormat="1" x14ac:dyDescent="0.25">
      <c r="C827" s="5"/>
    </row>
    <row r="828" spans="3:3" s="1" customFormat="1" x14ac:dyDescent="0.25">
      <c r="C828" s="5"/>
    </row>
    <row r="829" spans="3:3" s="1" customFormat="1" x14ac:dyDescent="0.25">
      <c r="C829" s="5"/>
    </row>
    <row r="830" spans="3:3" s="1" customFormat="1" x14ac:dyDescent="0.25">
      <c r="C830" s="5"/>
    </row>
    <row r="831" spans="3:3" s="1" customFormat="1" x14ac:dyDescent="0.25">
      <c r="C831" s="5"/>
    </row>
    <row r="832" spans="3:3" s="1" customFormat="1" x14ac:dyDescent="0.25">
      <c r="C832" s="5"/>
    </row>
    <row r="833" spans="3:3" s="1" customFormat="1" x14ac:dyDescent="0.25">
      <c r="C833" s="5"/>
    </row>
    <row r="834" spans="3:3" s="1" customFormat="1" x14ac:dyDescent="0.25">
      <c r="C834" s="5"/>
    </row>
    <row r="835" spans="3:3" s="1" customFormat="1" x14ac:dyDescent="0.25">
      <c r="C835" s="5"/>
    </row>
    <row r="836" spans="3:3" s="1" customFormat="1" x14ac:dyDescent="0.25">
      <c r="C836" s="5"/>
    </row>
    <row r="837" spans="3:3" s="1" customFormat="1" x14ac:dyDescent="0.25">
      <c r="C837" s="5"/>
    </row>
    <row r="838" spans="3:3" s="1" customFormat="1" x14ac:dyDescent="0.25">
      <c r="C838" s="5"/>
    </row>
    <row r="839" spans="3:3" s="1" customFormat="1" x14ac:dyDescent="0.25">
      <c r="C839" s="5"/>
    </row>
    <row r="840" spans="3:3" s="1" customFormat="1" x14ac:dyDescent="0.25">
      <c r="C840" s="5"/>
    </row>
    <row r="841" spans="3:3" s="1" customFormat="1" x14ac:dyDescent="0.25">
      <c r="C841" s="5"/>
    </row>
    <row r="842" spans="3:3" s="1" customFormat="1" x14ac:dyDescent="0.25">
      <c r="C842" s="5"/>
    </row>
    <row r="843" spans="3:3" s="1" customFormat="1" x14ac:dyDescent="0.25">
      <c r="C843" s="5"/>
    </row>
    <row r="844" spans="3:3" s="1" customFormat="1" x14ac:dyDescent="0.25">
      <c r="C844" s="5"/>
    </row>
    <row r="845" spans="3:3" s="1" customFormat="1" x14ac:dyDescent="0.25">
      <c r="C845" s="5"/>
    </row>
    <row r="846" spans="3:3" s="1" customFormat="1" x14ac:dyDescent="0.25">
      <c r="C846" s="5"/>
    </row>
    <row r="847" spans="3:3" s="1" customFormat="1" x14ac:dyDescent="0.25">
      <c r="C847" s="5"/>
    </row>
    <row r="848" spans="3:3" s="1" customFormat="1" x14ac:dyDescent="0.25">
      <c r="C848" s="5"/>
    </row>
    <row r="849" spans="3:3" s="1" customFormat="1" x14ac:dyDescent="0.25">
      <c r="C849" s="5"/>
    </row>
    <row r="850" spans="3:3" s="1" customFormat="1" x14ac:dyDescent="0.25">
      <c r="C850" s="5"/>
    </row>
    <row r="851" spans="3:3" s="1" customFormat="1" x14ac:dyDescent="0.25">
      <c r="C851" s="5"/>
    </row>
    <row r="852" spans="3:3" s="1" customFormat="1" x14ac:dyDescent="0.25">
      <c r="C852" s="5"/>
    </row>
    <row r="853" spans="3:3" s="1" customFormat="1" x14ac:dyDescent="0.25">
      <c r="C853" s="5"/>
    </row>
    <row r="854" spans="3:3" s="1" customFormat="1" x14ac:dyDescent="0.25">
      <c r="C854" s="5"/>
    </row>
    <row r="855" spans="3:3" s="1" customFormat="1" x14ac:dyDescent="0.25">
      <c r="C855" s="5"/>
    </row>
    <row r="856" spans="3:3" s="1" customFormat="1" x14ac:dyDescent="0.25">
      <c r="C856" s="5"/>
    </row>
    <row r="857" spans="3:3" s="1" customFormat="1" x14ac:dyDescent="0.25">
      <c r="C857" s="5"/>
    </row>
    <row r="858" spans="3:3" s="1" customFormat="1" x14ac:dyDescent="0.25">
      <c r="C858" s="5"/>
    </row>
    <row r="859" spans="3:3" s="1" customFormat="1" x14ac:dyDescent="0.25">
      <c r="C859" s="5"/>
    </row>
    <row r="860" spans="3:3" s="1" customFormat="1" x14ac:dyDescent="0.25">
      <c r="C860" s="5"/>
    </row>
    <row r="861" spans="3:3" s="1" customFormat="1" x14ac:dyDescent="0.25">
      <c r="C861" s="5"/>
    </row>
    <row r="862" spans="3:3" s="1" customFormat="1" x14ac:dyDescent="0.25">
      <c r="C862" s="5"/>
    </row>
    <row r="863" spans="3:3" s="1" customFormat="1" x14ac:dyDescent="0.25">
      <c r="C863" s="5"/>
    </row>
    <row r="864" spans="3:3" s="1" customFormat="1" x14ac:dyDescent="0.25">
      <c r="C864" s="5"/>
    </row>
    <row r="865" spans="3:3" s="1" customFormat="1" x14ac:dyDescent="0.25">
      <c r="C865" s="5"/>
    </row>
    <row r="866" spans="3:3" s="1" customFormat="1" x14ac:dyDescent="0.25">
      <c r="C866" s="5"/>
    </row>
    <row r="867" spans="3:3" s="1" customFormat="1" x14ac:dyDescent="0.25">
      <c r="C867" s="5"/>
    </row>
    <row r="868" spans="3:3" s="1" customFormat="1" x14ac:dyDescent="0.25">
      <c r="C868" s="5"/>
    </row>
    <row r="869" spans="3:3" s="1" customFormat="1" x14ac:dyDescent="0.25">
      <c r="C869" s="5"/>
    </row>
    <row r="870" spans="3:3" s="1" customFormat="1" x14ac:dyDescent="0.25">
      <c r="C870" s="5"/>
    </row>
    <row r="871" spans="3:3" s="1" customFormat="1" x14ac:dyDescent="0.25">
      <c r="C871" s="5"/>
    </row>
    <row r="872" spans="3:3" s="1" customFormat="1" x14ac:dyDescent="0.25">
      <c r="C872" s="5"/>
    </row>
    <row r="873" spans="3:3" s="1" customFormat="1" x14ac:dyDescent="0.25">
      <c r="C873" s="5"/>
    </row>
    <row r="874" spans="3:3" s="1" customFormat="1" x14ac:dyDescent="0.25">
      <c r="C874" s="5"/>
    </row>
    <row r="875" spans="3:3" s="1" customFormat="1" x14ac:dyDescent="0.25">
      <c r="C875" s="5"/>
    </row>
    <row r="876" spans="3:3" s="1" customFormat="1" x14ac:dyDescent="0.25">
      <c r="C876" s="5"/>
    </row>
    <row r="877" spans="3:3" s="1" customFormat="1" x14ac:dyDescent="0.25">
      <c r="C877" s="5"/>
    </row>
    <row r="878" spans="3:3" s="1" customFormat="1" x14ac:dyDescent="0.25">
      <c r="C878" s="5"/>
    </row>
    <row r="879" spans="3:3" s="1" customFormat="1" x14ac:dyDescent="0.25">
      <c r="C879" s="5"/>
    </row>
    <row r="880" spans="3:3" s="1" customFormat="1" x14ac:dyDescent="0.25">
      <c r="C880" s="5"/>
    </row>
    <row r="881" spans="3:3" s="1" customFormat="1" x14ac:dyDescent="0.25">
      <c r="C881" s="5"/>
    </row>
    <row r="882" spans="3:3" s="1" customFormat="1" x14ac:dyDescent="0.25">
      <c r="C882" s="5"/>
    </row>
    <row r="883" spans="3:3" s="1" customFormat="1" x14ac:dyDescent="0.25">
      <c r="C883" s="5"/>
    </row>
    <row r="884" spans="3:3" s="1" customFormat="1" x14ac:dyDescent="0.25">
      <c r="C884" s="5"/>
    </row>
    <row r="885" spans="3:3" s="1" customFormat="1" x14ac:dyDescent="0.25">
      <c r="C885" s="5"/>
    </row>
    <row r="886" spans="3:3" s="1" customFormat="1" x14ac:dyDescent="0.25">
      <c r="C886" s="5"/>
    </row>
    <row r="887" spans="3:3" s="1" customFormat="1" x14ac:dyDescent="0.25">
      <c r="C887" s="5"/>
    </row>
    <row r="888" spans="3:3" s="1" customFormat="1" x14ac:dyDescent="0.25">
      <c r="C888" s="5"/>
    </row>
    <row r="889" spans="3:3" s="1" customFormat="1" x14ac:dyDescent="0.25">
      <c r="C889" s="5"/>
    </row>
    <row r="890" spans="3:3" s="1" customFormat="1" x14ac:dyDescent="0.25">
      <c r="C890" s="5"/>
    </row>
    <row r="891" spans="3:3" s="1" customFormat="1" x14ac:dyDescent="0.25">
      <c r="C891" s="5"/>
    </row>
    <row r="892" spans="3:3" s="1" customFormat="1" x14ac:dyDescent="0.25">
      <c r="C892" s="5"/>
    </row>
    <row r="893" spans="3:3" s="1" customFormat="1" x14ac:dyDescent="0.25">
      <c r="C893" s="5"/>
    </row>
    <row r="894" spans="3:3" s="1" customFormat="1" x14ac:dyDescent="0.25">
      <c r="C894" s="5"/>
    </row>
    <row r="895" spans="3:3" s="1" customFormat="1" x14ac:dyDescent="0.25">
      <c r="C895" s="5"/>
    </row>
    <row r="896" spans="3:3" s="1" customFormat="1" x14ac:dyDescent="0.25">
      <c r="C896" s="5"/>
    </row>
    <row r="897" spans="3:3" s="1" customFormat="1" x14ac:dyDescent="0.25">
      <c r="C897" s="5"/>
    </row>
    <row r="898" spans="3:3" s="1" customFormat="1" x14ac:dyDescent="0.25">
      <c r="C898" s="5"/>
    </row>
    <row r="899" spans="3:3" s="1" customFormat="1" x14ac:dyDescent="0.25">
      <c r="C899" s="5"/>
    </row>
    <row r="900" spans="3:3" s="1" customFormat="1" x14ac:dyDescent="0.25">
      <c r="C900" s="5"/>
    </row>
    <row r="901" spans="3:3" s="1" customFormat="1" x14ac:dyDescent="0.25">
      <c r="C901" s="5"/>
    </row>
    <row r="902" spans="3:3" s="1" customFormat="1" x14ac:dyDescent="0.25">
      <c r="C902" s="5"/>
    </row>
    <row r="903" spans="3:3" s="1" customFormat="1" x14ac:dyDescent="0.25">
      <c r="C903" s="5"/>
    </row>
    <row r="904" spans="3:3" s="1" customFormat="1" x14ac:dyDescent="0.25">
      <c r="C904" s="5"/>
    </row>
    <row r="905" spans="3:3" s="1" customFormat="1" x14ac:dyDescent="0.25">
      <c r="C905" s="5"/>
    </row>
    <row r="906" spans="3:3" s="1" customFormat="1" x14ac:dyDescent="0.25">
      <c r="C906" s="5"/>
    </row>
    <row r="907" spans="3:3" s="1" customFormat="1" x14ac:dyDescent="0.25">
      <c r="C907" s="5"/>
    </row>
    <row r="908" spans="3:3" s="1" customFormat="1" x14ac:dyDescent="0.25">
      <c r="C908" s="5"/>
    </row>
    <row r="909" spans="3:3" s="1" customFormat="1" x14ac:dyDescent="0.25">
      <c r="C909" s="5"/>
    </row>
    <row r="910" spans="3:3" s="1" customFormat="1" x14ac:dyDescent="0.25">
      <c r="C910" s="5"/>
    </row>
    <row r="911" spans="3:3" s="1" customFormat="1" x14ac:dyDescent="0.25">
      <c r="C911" s="5"/>
    </row>
    <row r="912" spans="3:3" s="1" customFormat="1" x14ac:dyDescent="0.25">
      <c r="C912" s="5"/>
    </row>
    <row r="913" spans="3:3" s="1" customFormat="1" x14ac:dyDescent="0.25">
      <c r="C913" s="5"/>
    </row>
    <row r="914" spans="3:3" s="1" customFormat="1" x14ac:dyDescent="0.25">
      <c r="C914" s="5"/>
    </row>
    <row r="915" spans="3:3" s="1" customFormat="1" x14ac:dyDescent="0.25">
      <c r="C915" s="5"/>
    </row>
    <row r="916" spans="3:3" s="1" customFormat="1" x14ac:dyDescent="0.25">
      <c r="C916" s="5"/>
    </row>
    <row r="917" spans="3:3" s="1" customFormat="1" x14ac:dyDescent="0.25">
      <c r="C917" s="5"/>
    </row>
    <row r="918" spans="3:3" s="1" customFormat="1" x14ac:dyDescent="0.25">
      <c r="C918" s="5"/>
    </row>
    <row r="919" spans="3:3" s="1" customFormat="1" x14ac:dyDescent="0.25">
      <c r="C919" s="5"/>
    </row>
    <row r="920" spans="3:3" s="1" customFormat="1" x14ac:dyDescent="0.25">
      <c r="C920" s="5"/>
    </row>
    <row r="921" spans="3:3" s="1" customFormat="1" x14ac:dyDescent="0.25">
      <c r="C921" s="5"/>
    </row>
    <row r="922" spans="3:3" s="1" customFormat="1" x14ac:dyDescent="0.25">
      <c r="C922" s="5"/>
    </row>
    <row r="923" spans="3:3" s="1" customFormat="1" x14ac:dyDescent="0.25">
      <c r="C923" s="5"/>
    </row>
    <row r="924" spans="3:3" s="1" customFormat="1" x14ac:dyDescent="0.25">
      <c r="C924" s="5"/>
    </row>
    <row r="925" spans="3:3" s="1" customFormat="1" x14ac:dyDescent="0.25">
      <c r="C925" s="5"/>
    </row>
    <row r="926" spans="3:3" s="1" customFormat="1" x14ac:dyDescent="0.25">
      <c r="C926" s="5"/>
    </row>
    <row r="927" spans="3:3" s="1" customFormat="1" x14ac:dyDescent="0.25">
      <c r="C927" s="5"/>
    </row>
    <row r="928" spans="3:3" s="1" customFormat="1" x14ac:dyDescent="0.25">
      <c r="C928" s="5"/>
    </row>
    <row r="929" spans="3:3" s="1" customFormat="1" x14ac:dyDescent="0.25">
      <c r="C929" s="5"/>
    </row>
    <row r="930" spans="3:3" s="1" customFormat="1" x14ac:dyDescent="0.25">
      <c r="C930" s="5"/>
    </row>
    <row r="931" spans="3:3" s="1" customFormat="1" x14ac:dyDescent="0.25">
      <c r="C931" s="5"/>
    </row>
    <row r="932" spans="3:3" s="1" customFormat="1" x14ac:dyDescent="0.25">
      <c r="C932" s="5"/>
    </row>
    <row r="933" spans="3:3" s="1" customFormat="1" x14ac:dyDescent="0.25">
      <c r="C933" s="5"/>
    </row>
    <row r="934" spans="3:3" s="1" customFormat="1" x14ac:dyDescent="0.25">
      <c r="C934" s="5"/>
    </row>
    <row r="935" spans="3:3" s="1" customFormat="1" x14ac:dyDescent="0.25">
      <c r="C935" s="5"/>
    </row>
    <row r="936" spans="3:3" s="1" customFormat="1" x14ac:dyDescent="0.25">
      <c r="C936" s="5"/>
    </row>
    <row r="937" spans="3:3" s="1" customFormat="1" x14ac:dyDescent="0.25">
      <c r="C937" s="5"/>
    </row>
    <row r="938" spans="3:3" s="1" customFormat="1" x14ac:dyDescent="0.25">
      <c r="C938" s="5"/>
    </row>
    <row r="939" spans="3:3" s="1" customFormat="1" x14ac:dyDescent="0.25">
      <c r="C939" s="5"/>
    </row>
    <row r="940" spans="3:3" s="1" customFormat="1" x14ac:dyDescent="0.25">
      <c r="C940" s="5"/>
    </row>
    <row r="941" spans="3:3" s="1" customFormat="1" x14ac:dyDescent="0.25">
      <c r="C941" s="5"/>
    </row>
    <row r="942" spans="3:3" s="1" customFormat="1" x14ac:dyDescent="0.25">
      <c r="C942" s="5"/>
    </row>
    <row r="943" spans="3:3" s="1" customFormat="1" x14ac:dyDescent="0.25">
      <c r="C943" s="5"/>
    </row>
    <row r="944" spans="3:3" s="1" customFormat="1" x14ac:dyDescent="0.25">
      <c r="C944" s="5"/>
    </row>
    <row r="945" spans="3:3" s="1" customFormat="1" x14ac:dyDescent="0.25">
      <c r="C945" s="5"/>
    </row>
    <row r="946" spans="3:3" s="1" customFormat="1" x14ac:dyDescent="0.25">
      <c r="C946" s="5"/>
    </row>
    <row r="947" spans="3:3" s="1" customFormat="1" x14ac:dyDescent="0.25">
      <c r="C947" s="5"/>
    </row>
    <row r="948" spans="3:3" s="1" customFormat="1" x14ac:dyDescent="0.25">
      <c r="C948" s="5"/>
    </row>
    <row r="949" spans="3:3" s="1" customFormat="1" x14ac:dyDescent="0.25">
      <c r="C949" s="5"/>
    </row>
    <row r="950" spans="3:3" s="1" customFormat="1" x14ac:dyDescent="0.25">
      <c r="C950" s="5"/>
    </row>
    <row r="951" spans="3:3" s="1" customFormat="1" x14ac:dyDescent="0.25">
      <c r="C951" s="5"/>
    </row>
    <row r="952" spans="3:3" s="1" customFormat="1" x14ac:dyDescent="0.25">
      <c r="C952" s="5"/>
    </row>
    <row r="953" spans="3:3" s="1" customFormat="1" x14ac:dyDescent="0.25">
      <c r="C953" s="5"/>
    </row>
    <row r="954" spans="3:3" s="1" customFormat="1" x14ac:dyDescent="0.25">
      <c r="C954" s="5"/>
    </row>
    <row r="955" spans="3:3" s="1" customFormat="1" x14ac:dyDescent="0.25">
      <c r="C955" s="5"/>
    </row>
    <row r="956" spans="3:3" s="1" customFormat="1" x14ac:dyDescent="0.25">
      <c r="C956" s="5"/>
    </row>
    <row r="957" spans="3:3" s="1" customFormat="1" x14ac:dyDescent="0.25">
      <c r="C957" s="5"/>
    </row>
    <row r="958" spans="3:3" s="1" customFormat="1" x14ac:dyDescent="0.25">
      <c r="C958" s="5"/>
    </row>
    <row r="959" spans="3:3" s="1" customFormat="1" x14ac:dyDescent="0.25">
      <c r="C959" s="5"/>
    </row>
    <row r="960" spans="3:3" s="1" customFormat="1" x14ac:dyDescent="0.25">
      <c r="C960" s="5"/>
    </row>
    <row r="961" spans="3:3" s="1" customFormat="1" x14ac:dyDescent="0.25">
      <c r="C961" s="5"/>
    </row>
    <row r="962" spans="3:3" s="1" customFormat="1" x14ac:dyDescent="0.25">
      <c r="C962" s="5"/>
    </row>
    <row r="963" spans="3:3" s="1" customFormat="1" x14ac:dyDescent="0.25">
      <c r="C963" s="5"/>
    </row>
    <row r="964" spans="3:3" s="1" customFormat="1" x14ac:dyDescent="0.25">
      <c r="C964" s="5"/>
    </row>
    <row r="965" spans="3:3" s="1" customFormat="1" x14ac:dyDescent="0.25">
      <c r="C965" s="5"/>
    </row>
    <row r="966" spans="3:3" s="1" customFormat="1" x14ac:dyDescent="0.25">
      <c r="C966" s="5"/>
    </row>
    <row r="967" spans="3:3" s="1" customFormat="1" x14ac:dyDescent="0.25">
      <c r="C967" s="5"/>
    </row>
    <row r="968" spans="3:3" s="1" customFormat="1" x14ac:dyDescent="0.25">
      <c r="C968" s="5"/>
    </row>
    <row r="969" spans="3:3" s="1" customFormat="1" x14ac:dyDescent="0.25">
      <c r="C969" s="5"/>
    </row>
    <row r="970" spans="3:3" s="1" customFormat="1" x14ac:dyDescent="0.25">
      <c r="C970" s="5"/>
    </row>
    <row r="971" spans="3:3" s="1" customFormat="1" x14ac:dyDescent="0.25">
      <c r="C971" s="5"/>
    </row>
    <row r="972" spans="3:3" s="1" customFormat="1" x14ac:dyDescent="0.25">
      <c r="C972" s="5"/>
    </row>
    <row r="973" spans="3:3" s="1" customFormat="1" x14ac:dyDescent="0.25">
      <c r="C973" s="5"/>
    </row>
    <row r="974" spans="3:3" s="1" customFormat="1" x14ac:dyDescent="0.25">
      <c r="C974" s="5"/>
    </row>
    <row r="975" spans="3:3" s="1" customFormat="1" x14ac:dyDescent="0.25">
      <c r="C975" s="5"/>
    </row>
    <row r="976" spans="3:3" s="1" customFormat="1" x14ac:dyDescent="0.25">
      <c r="C976" s="5"/>
    </row>
    <row r="977" spans="3:3" s="1" customFormat="1" x14ac:dyDescent="0.25">
      <c r="C977" s="5"/>
    </row>
    <row r="978" spans="3:3" s="1" customFormat="1" x14ac:dyDescent="0.25">
      <c r="C978" s="5"/>
    </row>
    <row r="979" spans="3:3" s="1" customFormat="1" x14ac:dyDescent="0.25">
      <c r="C979" s="5"/>
    </row>
    <row r="980" spans="3:3" s="1" customFormat="1" x14ac:dyDescent="0.25">
      <c r="C980" s="5"/>
    </row>
    <row r="981" spans="3:3" s="1" customFormat="1" x14ac:dyDescent="0.25">
      <c r="C981" s="5"/>
    </row>
    <row r="982" spans="3:3" s="1" customFormat="1" x14ac:dyDescent="0.25">
      <c r="C982" s="5"/>
    </row>
    <row r="983" spans="3:3" s="1" customFormat="1" x14ac:dyDescent="0.25">
      <c r="C983" s="5"/>
    </row>
    <row r="984" spans="3:3" s="1" customFormat="1" x14ac:dyDescent="0.25">
      <c r="C984" s="5"/>
    </row>
    <row r="985" spans="3:3" s="1" customFormat="1" x14ac:dyDescent="0.25">
      <c r="C985" s="5"/>
    </row>
    <row r="986" spans="3:3" s="1" customFormat="1" x14ac:dyDescent="0.25">
      <c r="C986" s="5"/>
    </row>
    <row r="987" spans="3:3" s="1" customFormat="1" x14ac:dyDescent="0.25">
      <c r="C987" s="5"/>
    </row>
    <row r="988" spans="3:3" s="1" customFormat="1" x14ac:dyDescent="0.25">
      <c r="C988" s="5"/>
    </row>
    <row r="989" spans="3:3" s="1" customFormat="1" x14ac:dyDescent="0.25">
      <c r="C989" s="5"/>
    </row>
    <row r="990" spans="3:3" s="1" customFormat="1" x14ac:dyDescent="0.25">
      <c r="C990" s="5"/>
    </row>
    <row r="991" spans="3:3" s="1" customFormat="1" x14ac:dyDescent="0.25">
      <c r="C991" s="5"/>
    </row>
    <row r="992" spans="3:3" s="1" customFormat="1" x14ac:dyDescent="0.25">
      <c r="C992" s="5"/>
    </row>
    <row r="993" spans="3:3" s="1" customFormat="1" x14ac:dyDescent="0.25">
      <c r="C993" s="5"/>
    </row>
    <row r="994" spans="3:3" s="1" customFormat="1" x14ac:dyDescent="0.25">
      <c r="C994" s="5"/>
    </row>
    <row r="995" spans="3:3" s="1" customFormat="1" x14ac:dyDescent="0.25">
      <c r="C995" s="5"/>
    </row>
    <row r="996" spans="3:3" s="1" customFormat="1" x14ac:dyDescent="0.25">
      <c r="C996" s="5"/>
    </row>
    <row r="997" spans="3:3" s="1" customFormat="1" x14ac:dyDescent="0.25">
      <c r="C997" s="5"/>
    </row>
    <row r="998" spans="3:3" s="1" customFormat="1" x14ac:dyDescent="0.25">
      <c r="C998" s="5"/>
    </row>
    <row r="999" spans="3:3" s="1" customFormat="1" x14ac:dyDescent="0.25">
      <c r="C999" s="5"/>
    </row>
    <row r="1000" spans="3:3" s="1" customFormat="1" x14ac:dyDescent="0.25">
      <c r="C1000" s="5"/>
    </row>
    <row r="1001" spans="3:3" s="1" customFormat="1" x14ac:dyDescent="0.25">
      <c r="C1001" s="5"/>
    </row>
    <row r="1002" spans="3:3" s="1" customFormat="1" x14ac:dyDescent="0.25">
      <c r="C1002" s="5"/>
    </row>
    <row r="1003" spans="3:3" s="1" customFormat="1" x14ac:dyDescent="0.25">
      <c r="C1003" s="5"/>
    </row>
    <row r="1004" spans="3:3" s="1" customFormat="1" x14ac:dyDescent="0.25">
      <c r="C1004" s="5"/>
    </row>
    <row r="1005" spans="3:3" s="1" customFormat="1" x14ac:dyDescent="0.25">
      <c r="C1005" s="5"/>
    </row>
    <row r="1006" spans="3:3" s="1" customFormat="1" x14ac:dyDescent="0.25">
      <c r="C1006" s="5"/>
    </row>
    <row r="1007" spans="3:3" s="1" customFormat="1" x14ac:dyDescent="0.25">
      <c r="C1007" s="5"/>
    </row>
    <row r="1008" spans="3:3" s="1" customFormat="1" x14ac:dyDescent="0.25">
      <c r="C1008" s="5"/>
    </row>
    <row r="1009" spans="3:3" s="1" customFormat="1" x14ac:dyDescent="0.25">
      <c r="C1009" s="5"/>
    </row>
    <row r="1010" spans="3:3" s="1" customFormat="1" x14ac:dyDescent="0.25">
      <c r="C1010" s="5"/>
    </row>
    <row r="1011" spans="3:3" s="1" customFormat="1" x14ac:dyDescent="0.25">
      <c r="C1011" s="5"/>
    </row>
    <row r="1012" spans="3:3" s="1" customFormat="1" x14ac:dyDescent="0.25">
      <c r="C1012" s="5"/>
    </row>
    <row r="1013" spans="3:3" s="1" customFormat="1" x14ac:dyDescent="0.25">
      <c r="C1013" s="5"/>
    </row>
    <row r="1014" spans="3:3" s="1" customFormat="1" x14ac:dyDescent="0.25">
      <c r="C1014" s="5"/>
    </row>
    <row r="1015" spans="3:3" s="1" customFormat="1" x14ac:dyDescent="0.25">
      <c r="C1015" s="5"/>
    </row>
    <row r="1016" spans="3:3" s="1" customFormat="1" x14ac:dyDescent="0.25">
      <c r="C1016" s="5"/>
    </row>
    <row r="1017" spans="3:3" s="1" customFormat="1" x14ac:dyDescent="0.25">
      <c r="C1017" s="5"/>
    </row>
    <row r="1018" spans="3:3" s="1" customFormat="1" x14ac:dyDescent="0.25">
      <c r="C1018" s="5"/>
    </row>
    <row r="1019" spans="3:3" s="1" customFormat="1" x14ac:dyDescent="0.25">
      <c r="C1019" s="5"/>
    </row>
    <row r="1020" spans="3:3" s="1" customFormat="1" x14ac:dyDescent="0.25">
      <c r="C1020" s="5"/>
    </row>
    <row r="1021" spans="3:3" s="1" customFormat="1" x14ac:dyDescent="0.25">
      <c r="C1021" s="5"/>
    </row>
    <row r="1022" spans="3:3" s="1" customFormat="1" x14ac:dyDescent="0.25">
      <c r="C1022" s="5"/>
    </row>
    <row r="1023" spans="3:3" s="1" customFormat="1" x14ac:dyDescent="0.25">
      <c r="C1023" s="5"/>
    </row>
    <row r="1024" spans="3:3" s="1" customFormat="1" x14ac:dyDescent="0.25">
      <c r="C1024" s="5"/>
    </row>
    <row r="1025" spans="3:3" s="1" customFormat="1" x14ac:dyDescent="0.25">
      <c r="C1025" s="5"/>
    </row>
    <row r="1026" spans="3:3" s="1" customFormat="1" x14ac:dyDescent="0.25">
      <c r="C1026" s="5"/>
    </row>
    <row r="1027" spans="3:3" s="1" customFormat="1" x14ac:dyDescent="0.25">
      <c r="C1027" s="5"/>
    </row>
    <row r="1028" spans="3:3" s="1" customFormat="1" x14ac:dyDescent="0.25">
      <c r="C1028" s="5"/>
    </row>
    <row r="1029" spans="3:3" s="1" customFormat="1" x14ac:dyDescent="0.25">
      <c r="C1029" s="5"/>
    </row>
    <row r="1030" spans="3:3" s="1" customFormat="1" x14ac:dyDescent="0.25">
      <c r="C1030" s="5"/>
    </row>
    <row r="1031" spans="3:3" s="1" customFormat="1" x14ac:dyDescent="0.25">
      <c r="C1031" s="5"/>
    </row>
    <row r="1032" spans="3:3" s="1" customFormat="1" x14ac:dyDescent="0.25">
      <c r="C1032" s="5"/>
    </row>
    <row r="1033" spans="3:3" s="1" customFormat="1" x14ac:dyDescent="0.25">
      <c r="C1033" s="5"/>
    </row>
    <row r="1034" spans="3:3" s="1" customFormat="1" x14ac:dyDescent="0.25">
      <c r="C1034" s="5"/>
    </row>
    <row r="1035" spans="3:3" s="1" customFormat="1" x14ac:dyDescent="0.25">
      <c r="C1035" s="5"/>
    </row>
    <row r="1036" spans="3:3" s="1" customFormat="1" x14ac:dyDescent="0.25">
      <c r="C1036" s="5"/>
    </row>
    <row r="1037" spans="3:3" s="1" customFormat="1" x14ac:dyDescent="0.25">
      <c r="C1037" s="5"/>
    </row>
    <row r="1038" spans="3:3" s="1" customFormat="1" x14ac:dyDescent="0.25">
      <c r="C1038" s="5"/>
    </row>
    <row r="1039" spans="3:3" s="1" customFormat="1" x14ac:dyDescent="0.25">
      <c r="C1039" s="5"/>
    </row>
    <row r="1040" spans="3:3" s="1" customFormat="1" x14ac:dyDescent="0.25">
      <c r="C1040" s="5"/>
    </row>
    <row r="1041" spans="3:3" s="1" customFormat="1" x14ac:dyDescent="0.25">
      <c r="C1041" s="5"/>
    </row>
    <row r="1042" spans="3:3" s="1" customFormat="1" x14ac:dyDescent="0.25">
      <c r="C1042" s="5"/>
    </row>
    <row r="1043" spans="3:3" s="1" customFormat="1" x14ac:dyDescent="0.25">
      <c r="C1043" s="5"/>
    </row>
    <row r="1044" spans="3:3" s="1" customFormat="1" x14ac:dyDescent="0.25">
      <c r="C1044" s="5"/>
    </row>
    <row r="1045" spans="3:3" s="1" customFormat="1" x14ac:dyDescent="0.25">
      <c r="C1045" s="5"/>
    </row>
    <row r="1046" spans="3:3" s="1" customFormat="1" x14ac:dyDescent="0.25">
      <c r="C1046" s="5"/>
    </row>
    <row r="1047" spans="3:3" s="1" customFormat="1" x14ac:dyDescent="0.25">
      <c r="C1047" s="5"/>
    </row>
    <row r="1048" spans="3:3" s="1" customFormat="1" x14ac:dyDescent="0.25">
      <c r="C1048" s="5"/>
    </row>
    <row r="1049" spans="3:3" s="1" customFormat="1" x14ac:dyDescent="0.25">
      <c r="C1049" s="5"/>
    </row>
    <row r="1050" spans="3:3" s="1" customFormat="1" x14ac:dyDescent="0.25">
      <c r="C1050" s="5"/>
    </row>
    <row r="1051" spans="3:3" s="1" customFormat="1" x14ac:dyDescent="0.25">
      <c r="C1051" s="5"/>
    </row>
    <row r="1052" spans="3:3" s="1" customFormat="1" x14ac:dyDescent="0.25">
      <c r="C1052" s="5"/>
    </row>
    <row r="1053" spans="3:3" s="1" customFormat="1" x14ac:dyDescent="0.25">
      <c r="C1053" s="5"/>
    </row>
    <row r="1054" spans="3:3" s="1" customFormat="1" x14ac:dyDescent="0.25">
      <c r="C1054" s="5"/>
    </row>
    <row r="1055" spans="3:3" s="1" customFormat="1" x14ac:dyDescent="0.25">
      <c r="C1055" s="5"/>
    </row>
    <row r="1056" spans="3:3" s="1" customFormat="1" x14ac:dyDescent="0.25">
      <c r="C1056" s="5"/>
    </row>
    <row r="1057" spans="3:3" s="1" customFormat="1" x14ac:dyDescent="0.25">
      <c r="C1057" s="5"/>
    </row>
    <row r="1058" spans="3:3" s="1" customFormat="1" x14ac:dyDescent="0.25">
      <c r="C1058" s="5"/>
    </row>
    <row r="1059" spans="3:3" s="1" customFormat="1" x14ac:dyDescent="0.25">
      <c r="C1059" s="5"/>
    </row>
    <row r="1060" spans="3:3" s="1" customFormat="1" x14ac:dyDescent="0.25">
      <c r="C1060" s="5"/>
    </row>
    <row r="1061" spans="3:3" s="1" customFormat="1" x14ac:dyDescent="0.25">
      <c r="C1061" s="5"/>
    </row>
    <row r="1062" spans="3:3" s="1" customFormat="1" x14ac:dyDescent="0.25">
      <c r="C1062" s="5"/>
    </row>
    <row r="1063" spans="3:3" s="1" customFormat="1" x14ac:dyDescent="0.25">
      <c r="C1063" s="5"/>
    </row>
    <row r="1064" spans="3:3" s="1" customFormat="1" x14ac:dyDescent="0.25">
      <c r="C1064" s="5"/>
    </row>
    <row r="1065" spans="3:3" s="1" customFormat="1" x14ac:dyDescent="0.25">
      <c r="C1065" s="5"/>
    </row>
    <row r="1066" spans="3:3" s="1" customFormat="1" x14ac:dyDescent="0.25">
      <c r="C1066" s="5"/>
    </row>
    <row r="1067" spans="3:3" s="1" customFormat="1" x14ac:dyDescent="0.25">
      <c r="C1067" s="5"/>
    </row>
    <row r="1068" spans="3:3" s="1" customFormat="1" x14ac:dyDescent="0.25">
      <c r="C1068" s="5"/>
    </row>
    <row r="1069" spans="3:3" s="1" customFormat="1" x14ac:dyDescent="0.25">
      <c r="C1069" s="5"/>
    </row>
    <row r="1070" spans="3:3" s="1" customFormat="1" x14ac:dyDescent="0.25">
      <c r="C1070" s="5"/>
    </row>
    <row r="1071" spans="3:3" s="1" customFormat="1" x14ac:dyDescent="0.25">
      <c r="C1071" s="5"/>
    </row>
    <row r="1072" spans="3:3" s="1" customFormat="1" x14ac:dyDescent="0.25">
      <c r="C1072" s="5"/>
    </row>
    <row r="1073" spans="3:3" s="1" customFormat="1" x14ac:dyDescent="0.25">
      <c r="C1073" s="5"/>
    </row>
    <row r="1074" spans="3:3" s="1" customFormat="1" x14ac:dyDescent="0.25">
      <c r="C1074" s="5"/>
    </row>
    <row r="1075" spans="3:3" s="1" customFormat="1" x14ac:dyDescent="0.25">
      <c r="C1075" s="5"/>
    </row>
    <row r="1076" spans="3:3" s="1" customFormat="1" x14ac:dyDescent="0.25">
      <c r="C1076" s="5"/>
    </row>
    <row r="1077" spans="3:3" s="1" customFormat="1" x14ac:dyDescent="0.25">
      <c r="C1077" s="5"/>
    </row>
    <row r="1078" spans="3:3" s="1" customFormat="1" x14ac:dyDescent="0.25">
      <c r="C1078" s="5"/>
    </row>
    <row r="1079" spans="3:3" s="1" customFormat="1" x14ac:dyDescent="0.25">
      <c r="C1079" s="5"/>
    </row>
    <row r="1080" spans="3:3" s="1" customFormat="1" x14ac:dyDescent="0.25">
      <c r="C1080" s="5"/>
    </row>
    <row r="1081" spans="3:3" s="1" customFormat="1" x14ac:dyDescent="0.25">
      <c r="C1081" s="5"/>
    </row>
    <row r="1082" spans="3:3" s="1" customFormat="1" x14ac:dyDescent="0.25">
      <c r="C1082" s="5"/>
    </row>
    <row r="1083" spans="3:3" s="1" customFormat="1" x14ac:dyDescent="0.25">
      <c r="C1083" s="5"/>
    </row>
    <row r="1084" spans="3:3" s="1" customFormat="1" x14ac:dyDescent="0.25">
      <c r="C1084" s="5"/>
    </row>
    <row r="1085" spans="3:3" s="1" customFormat="1" x14ac:dyDescent="0.25">
      <c r="C1085" s="5"/>
    </row>
    <row r="1086" spans="3:3" s="1" customFormat="1" x14ac:dyDescent="0.25">
      <c r="C1086" s="5"/>
    </row>
    <row r="1087" spans="3:3" s="1" customFormat="1" x14ac:dyDescent="0.25">
      <c r="C1087" s="5"/>
    </row>
    <row r="1088" spans="3:3" s="1" customFormat="1" x14ac:dyDescent="0.25">
      <c r="C1088" s="5"/>
    </row>
    <row r="1089" spans="3:3" s="1" customFormat="1" x14ac:dyDescent="0.25">
      <c r="C1089" s="5"/>
    </row>
    <row r="1090" spans="3:3" s="1" customFormat="1" x14ac:dyDescent="0.25">
      <c r="C1090" s="5"/>
    </row>
    <row r="1091" spans="3:3" s="1" customFormat="1" x14ac:dyDescent="0.25">
      <c r="C1091" s="5"/>
    </row>
    <row r="1092" spans="3:3" s="1" customFormat="1" x14ac:dyDescent="0.25">
      <c r="C1092" s="5"/>
    </row>
    <row r="1093" spans="3:3" s="1" customFormat="1" x14ac:dyDescent="0.25">
      <c r="C1093" s="5"/>
    </row>
    <row r="1094" spans="3:3" s="1" customFormat="1" x14ac:dyDescent="0.25">
      <c r="C1094" s="5"/>
    </row>
    <row r="1095" spans="3:3" s="1" customFormat="1" x14ac:dyDescent="0.25">
      <c r="C1095" s="5"/>
    </row>
    <row r="1096" spans="3:3" s="1" customFormat="1" x14ac:dyDescent="0.25">
      <c r="C1096" s="5"/>
    </row>
    <row r="1097" spans="3:3" s="1" customFormat="1" x14ac:dyDescent="0.25">
      <c r="C1097" s="5"/>
    </row>
    <row r="1098" spans="3:3" s="1" customFormat="1" x14ac:dyDescent="0.25">
      <c r="C1098" s="5"/>
    </row>
    <row r="1099" spans="3:3" s="1" customFormat="1" x14ac:dyDescent="0.25">
      <c r="C1099" s="5"/>
    </row>
    <row r="1100" spans="3:3" s="1" customFormat="1" x14ac:dyDescent="0.25">
      <c r="C1100" s="5"/>
    </row>
    <row r="1101" spans="3:3" s="1" customFormat="1" x14ac:dyDescent="0.25">
      <c r="C1101" s="5"/>
    </row>
    <row r="1102" spans="3:3" s="1" customFormat="1" x14ac:dyDescent="0.25">
      <c r="C1102" s="5"/>
    </row>
    <row r="1103" spans="3:3" s="1" customFormat="1" x14ac:dyDescent="0.25">
      <c r="C1103" s="5"/>
    </row>
    <row r="1104" spans="3:3" s="1" customFormat="1" x14ac:dyDescent="0.25">
      <c r="C1104" s="5"/>
    </row>
    <row r="1105" spans="3:3" s="1" customFormat="1" x14ac:dyDescent="0.25">
      <c r="C1105" s="5"/>
    </row>
    <row r="1106" spans="3:3" s="1" customFormat="1" x14ac:dyDescent="0.25">
      <c r="C1106" s="5"/>
    </row>
    <row r="1107" spans="3:3" s="1" customFormat="1" x14ac:dyDescent="0.25">
      <c r="C1107" s="5"/>
    </row>
    <row r="1108" spans="3:3" s="1" customFormat="1" x14ac:dyDescent="0.25">
      <c r="C1108" s="5"/>
    </row>
    <row r="1109" spans="3:3" s="1" customFormat="1" x14ac:dyDescent="0.25">
      <c r="C1109" s="5"/>
    </row>
    <row r="1110" spans="3:3" s="1" customFormat="1" x14ac:dyDescent="0.25">
      <c r="C1110" s="5"/>
    </row>
    <row r="1111" spans="3:3" s="1" customFormat="1" x14ac:dyDescent="0.25">
      <c r="C1111" s="5"/>
    </row>
    <row r="1112" spans="3:3" s="1" customFormat="1" x14ac:dyDescent="0.25">
      <c r="C1112" s="5"/>
    </row>
    <row r="1113" spans="3:3" s="1" customFormat="1" x14ac:dyDescent="0.25">
      <c r="C1113" s="5"/>
    </row>
    <row r="1114" spans="3:3" s="1" customFormat="1" x14ac:dyDescent="0.25">
      <c r="C1114" s="5"/>
    </row>
    <row r="1115" spans="3:3" s="1" customFormat="1" x14ac:dyDescent="0.25">
      <c r="C1115" s="5"/>
    </row>
    <row r="1116" spans="3:3" s="1" customFormat="1" x14ac:dyDescent="0.25">
      <c r="C1116" s="5"/>
    </row>
    <row r="1117" spans="3:3" s="1" customFormat="1" x14ac:dyDescent="0.25">
      <c r="C1117" s="5"/>
    </row>
    <row r="1118" spans="3:3" s="1" customFormat="1" x14ac:dyDescent="0.25">
      <c r="C1118" s="5"/>
    </row>
    <row r="1119" spans="3:3" s="1" customFormat="1" x14ac:dyDescent="0.25">
      <c r="C1119" s="5"/>
    </row>
    <row r="1120" spans="3:3" s="1" customFormat="1" x14ac:dyDescent="0.25">
      <c r="C1120" s="5"/>
    </row>
    <row r="1121" spans="3:3" s="1" customFormat="1" x14ac:dyDescent="0.25">
      <c r="C1121" s="5"/>
    </row>
    <row r="1122" spans="3:3" s="1" customFormat="1" x14ac:dyDescent="0.25">
      <c r="C1122" s="5"/>
    </row>
    <row r="1123" spans="3:3" s="1" customFormat="1" x14ac:dyDescent="0.25">
      <c r="C1123" s="5"/>
    </row>
    <row r="1124" spans="3:3" s="1" customFormat="1" x14ac:dyDescent="0.25">
      <c r="C1124" s="5"/>
    </row>
    <row r="1125" spans="3:3" s="1" customFormat="1" x14ac:dyDescent="0.25">
      <c r="C1125" s="5"/>
    </row>
    <row r="1126" spans="3:3" s="1" customFormat="1" x14ac:dyDescent="0.25">
      <c r="C1126" s="5"/>
    </row>
    <row r="1127" spans="3:3" s="1" customFormat="1" x14ac:dyDescent="0.25">
      <c r="C1127" s="5"/>
    </row>
    <row r="1128" spans="3:3" s="1" customFormat="1" x14ac:dyDescent="0.25">
      <c r="C1128" s="5"/>
    </row>
    <row r="1129" spans="3:3" s="1" customFormat="1" x14ac:dyDescent="0.25">
      <c r="C1129" s="5"/>
    </row>
    <row r="1130" spans="3:3" s="1" customFormat="1" x14ac:dyDescent="0.25">
      <c r="C1130" s="5"/>
    </row>
    <row r="1131" spans="3:3" s="1" customFormat="1" x14ac:dyDescent="0.25">
      <c r="C1131" s="5"/>
    </row>
    <row r="1132" spans="3:3" s="1" customFormat="1" x14ac:dyDescent="0.25">
      <c r="C1132" s="5"/>
    </row>
    <row r="1133" spans="3:3" s="1" customFormat="1" x14ac:dyDescent="0.25">
      <c r="C1133" s="5"/>
    </row>
    <row r="1134" spans="3:3" s="1" customFormat="1" x14ac:dyDescent="0.25">
      <c r="C1134" s="5"/>
    </row>
    <row r="1135" spans="3:3" s="1" customFormat="1" x14ac:dyDescent="0.25">
      <c r="C1135" s="5"/>
    </row>
    <row r="1136" spans="3:3" s="1" customFormat="1" x14ac:dyDescent="0.25">
      <c r="C1136" s="5"/>
    </row>
    <row r="1137" spans="3:3" s="1" customFormat="1" x14ac:dyDescent="0.25">
      <c r="C1137" s="5"/>
    </row>
    <row r="1138" spans="3:3" s="1" customFormat="1" x14ac:dyDescent="0.25">
      <c r="C1138" s="5"/>
    </row>
    <row r="1139" spans="3:3" s="1" customFormat="1" x14ac:dyDescent="0.25">
      <c r="C1139" s="5"/>
    </row>
    <row r="1140" spans="3:3" s="1" customFormat="1" x14ac:dyDescent="0.25">
      <c r="C1140" s="5"/>
    </row>
    <row r="1141" spans="3:3" s="1" customFormat="1" x14ac:dyDescent="0.25">
      <c r="C1141" s="5"/>
    </row>
    <row r="1142" spans="3:3" s="1" customFormat="1" x14ac:dyDescent="0.25">
      <c r="C1142" s="5"/>
    </row>
    <row r="1143" spans="3:3" s="1" customFormat="1" x14ac:dyDescent="0.25">
      <c r="C1143" s="5"/>
    </row>
    <row r="1144" spans="3:3" s="1" customFormat="1" x14ac:dyDescent="0.25">
      <c r="C1144" s="5"/>
    </row>
    <row r="1145" spans="3:3" s="1" customFormat="1" x14ac:dyDescent="0.25">
      <c r="C1145" s="5"/>
    </row>
    <row r="1146" spans="3:3" s="1" customFormat="1" x14ac:dyDescent="0.25">
      <c r="C1146" s="5"/>
    </row>
    <row r="1147" spans="3:3" s="1" customFormat="1" x14ac:dyDescent="0.25">
      <c r="C1147" s="5"/>
    </row>
    <row r="1148" spans="3:3" s="1" customFormat="1" x14ac:dyDescent="0.25">
      <c r="C1148" s="5"/>
    </row>
    <row r="1149" spans="3:3" s="1" customFormat="1" x14ac:dyDescent="0.25">
      <c r="C1149" s="5"/>
    </row>
    <row r="1150" spans="3:3" s="1" customFormat="1" x14ac:dyDescent="0.25">
      <c r="C1150" s="5"/>
    </row>
    <row r="1151" spans="3:3" s="1" customFormat="1" x14ac:dyDescent="0.25">
      <c r="C1151" s="5"/>
    </row>
    <row r="1152" spans="3:3" s="1" customFormat="1" x14ac:dyDescent="0.25">
      <c r="C1152" s="5"/>
    </row>
    <row r="1153" spans="3:3" s="1" customFormat="1" x14ac:dyDescent="0.25">
      <c r="C1153" s="5"/>
    </row>
    <row r="1154" spans="3:3" s="1" customFormat="1" x14ac:dyDescent="0.25">
      <c r="C1154" s="5"/>
    </row>
    <row r="1155" spans="3:3" s="1" customFormat="1" x14ac:dyDescent="0.25">
      <c r="C1155" s="5"/>
    </row>
    <row r="1156" spans="3:3" s="1" customFormat="1" x14ac:dyDescent="0.25">
      <c r="C1156" s="5"/>
    </row>
    <row r="1157" spans="3:3" s="1" customFormat="1" x14ac:dyDescent="0.25">
      <c r="C1157" s="5"/>
    </row>
    <row r="1158" spans="3:3" s="1" customFormat="1" x14ac:dyDescent="0.25">
      <c r="C1158" s="5"/>
    </row>
    <row r="1159" spans="3:3" s="1" customFormat="1" x14ac:dyDescent="0.25">
      <c r="C1159" s="5"/>
    </row>
    <row r="1160" spans="3:3" s="1" customFormat="1" x14ac:dyDescent="0.25">
      <c r="C1160" s="5"/>
    </row>
    <row r="1161" spans="3:3" s="1" customFormat="1" x14ac:dyDescent="0.25">
      <c r="C1161" s="5"/>
    </row>
    <row r="1162" spans="3:3" s="1" customFormat="1" x14ac:dyDescent="0.25">
      <c r="C1162" s="5"/>
    </row>
    <row r="1163" spans="3:3" s="1" customFormat="1" x14ac:dyDescent="0.25">
      <c r="C1163" s="5"/>
    </row>
    <row r="1164" spans="3:3" s="1" customFormat="1" x14ac:dyDescent="0.25">
      <c r="C1164" s="5"/>
    </row>
    <row r="1165" spans="3:3" s="1" customFormat="1" x14ac:dyDescent="0.25">
      <c r="C1165" s="5"/>
    </row>
    <row r="1166" spans="3:3" s="1" customFormat="1" x14ac:dyDescent="0.25">
      <c r="C1166" s="5"/>
    </row>
    <row r="1167" spans="3:3" s="1" customFormat="1" x14ac:dyDescent="0.25">
      <c r="C1167" s="5"/>
    </row>
    <row r="1168" spans="3:3" s="1" customFormat="1" x14ac:dyDescent="0.25">
      <c r="C1168" s="5"/>
    </row>
    <row r="1169" spans="3:3" s="1" customFormat="1" x14ac:dyDescent="0.25">
      <c r="C1169" s="5"/>
    </row>
    <row r="1170" spans="3:3" s="1" customFormat="1" x14ac:dyDescent="0.25">
      <c r="C1170" s="5"/>
    </row>
    <row r="1171" spans="3:3" s="1" customFormat="1" x14ac:dyDescent="0.25">
      <c r="C1171" s="5"/>
    </row>
    <row r="1172" spans="3:3" s="1" customFormat="1" x14ac:dyDescent="0.25">
      <c r="C1172" s="5"/>
    </row>
    <row r="1173" spans="3:3" s="1" customFormat="1" x14ac:dyDescent="0.25">
      <c r="C1173" s="5"/>
    </row>
    <row r="1174" spans="3:3" s="1" customFormat="1" x14ac:dyDescent="0.25">
      <c r="C1174" s="5"/>
    </row>
    <row r="1175" spans="3:3" s="1" customFormat="1" x14ac:dyDescent="0.25">
      <c r="C1175" s="5"/>
    </row>
    <row r="1176" spans="3:3" s="1" customFormat="1" x14ac:dyDescent="0.25">
      <c r="C1176" s="5"/>
    </row>
    <row r="1177" spans="3:3" s="1" customFormat="1" x14ac:dyDescent="0.25">
      <c r="C1177" s="5"/>
    </row>
    <row r="1178" spans="3:3" s="1" customFormat="1" x14ac:dyDescent="0.25">
      <c r="C1178" s="5"/>
    </row>
    <row r="1179" spans="3:3" s="1" customFormat="1" x14ac:dyDescent="0.25">
      <c r="C1179" s="5"/>
    </row>
    <row r="1180" spans="3:3" s="1" customFormat="1" x14ac:dyDescent="0.25">
      <c r="C1180" s="5"/>
    </row>
    <row r="1181" spans="3:3" s="1" customFormat="1" x14ac:dyDescent="0.25">
      <c r="C1181" s="5"/>
    </row>
    <row r="1182" spans="3:3" s="1" customFormat="1" x14ac:dyDescent="0.25">
      <c r="C1182" s="5"/>
    </row>
    <row r="1183" spans="3:3" s="1" customFormat="1" x14ac:dyDescent="0.25">
      <c r="C1183" s="5"/>
    </row>
    <row r="1184" spans="3:3" s="1" customFormat="1" x14ac:dyDescent="0.25">
      <c r="C1184" s="5"/>
    </row>
    <row r="1185" spans="3:3" s="1" customFormat="1" x14ac:dyDescent="0.25">
      <c r="C1185" s="5"/>
    </row>
    <row r="1186" spans="3:3" s="1" customFormat="1" x14ac:dyDescent="0.25">
      <c r="C1186" s="5"/>
    </row>
    <row r="1187" spans="3:3" s="1" customFormat="1" x14ac:dyDescent="0.25">
      <c r="C1187" s="5"/>
    </row>
    <row r="1188" spans="3:3" s="1" customFormat="1" x14ac:dyDescent="0.25">
      <c r="C1188" s="5"/>
    </row>
    <row r="1189" spans="3:3" s="1" customFormat="1" x14ac:dyDescent="0.25">
      <c r="C1189" s="5"/>
    </row>
    <row r="1190" spans="3:3" s="1" customFormat="1" x14ac:dyDescent="0.25">
      <c r="C1190" s="5"/>
    </row>
    <row r="1191" spans="3:3" s="1" customFormat="1" x14ac:dyDescent="0.25">
      <c r="C1191" s="5"/>
    </row>
    <row r="1192" spans="3:3" s="1" customFormat="1" x14ac:dyDescent="0.25">
      <c r="C1192" s="5"/>
    </row>
    <row r="1193" spans="3:3" s="1" customFormat="1" x14ac:dyDescent="0.25">
      <c r="C1193" s="5"/>
    </row>
    <row r="1194" spans="3:3" s="1" customFormat="1" x14ac:dyDescent="0.25">
      <c r="C1194" s="5"/>
    </row>
    <row r="1195" spans="3:3" s="1" customFormat="1" x14ac:dyDescent="0.25">
      <c r="C1195" s="5"/>
    </row>
    <row r="1196" spans="3:3" s="1" customFormat="1" x14ac:dyDescent="0.25">
      <c r="C1196" s="5"/>
    </row>
    <row r="1197" spans="3:3" s="1" customFormat="1" x14ac:dyDescent="0.25">
      <c r="C1197" s="5"/>
    </row>
    <row r="1198" spans="3:3" s="1" customFormat="1" x14ac:dyDescent="0.25">
      <c r="C1198" s="5"/>
    </row>
    <row r="1199" spans="3:3" s="1" customFormat="1" x14ac:dyDescent="0.25">
      <c r="C1199" s="5"/>
    </row>
    <row r="1200" spans="3:3" s="1" customFormat="1" x14ac:dyDescent="0.25">
      <c r="C1200" s="5"/>
    </row>
    <row r="1201" spans="3:3" s="1" customFormat="1" x14ac:dyDescent="0.25">
      <c r="C1201" s="5"/>
    </row>
    <row r="1202" spans="3:3" s="1" customFormat="1" x14ac:dyDescent="0.25">
      <c r="C1202" s="5"/>
    </row>
    <row r="1203" spans="3:3" s="1" customFormat="1" x14ac:dyDescent="0.25">
      <c r="C1203" s="5"/>
    </row>
    <row r="1204" spans="3:3" s="1" customFormat="1" x14ac:dyDescent="0.25">
      <c r="C1204" s="5"/>
    </row>
    <row r="1205" spans="3:3" s="1" customFormat="1" x14ac:dyDescent="0.25">
      <c r="C1205" s="5"/>
    </row>
    <row r="1206" spans="3:3" s="1" customFormat="1" x14ac:dyDescent="0.25">
      <c r="C1206" s="5"/>
    </row>
    <row r="1207" spans="3:3" s="1" customFormat="1" x14ac:dyDescent="0.25">
      <c r="C1207" s="5"/>
    </row>
  </sheetData>
  <mergeCells count="2">
    <mergeCell ref="B21:D21"/>
    <mergeCell ref="B68:B70"/>
  </mergeCells>
  <hyperlinks>
    <hyperlink ref="D98" r:id="rId1" xr:uid="{00000000-0004-0000-0200-000000000000}"/>
    <hyperlink ref="D109" r:id="rId2" xr:uid="{00000000-0004-0000-0200-000001000000}"/>
  </hyperlinks>
  <pageMargins left="0.7" right="0.7" top="0.75" bottom="0.75" header="0.3" footer="0.3"/>
  <pageSetup paperSize="9" orientation="portrait" r:id="rId3"/>
  <headerFooter>
    <oddFooter>&amp;C&amp;1#&amp;"Calibri"&amp;12&amp;K008000Internal Use</oddFooter>
  </headerFooter>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5" tint="0.39997558519241921"/>
  </sheetPr>
  <dimension ref="A1:AC127"/>
  <sheetViews>
    <sheetView zoomScale="85" zoomScaleNormal="85" workbookViewId="0">
      <pane xSplit="2" ySplit="2" topLeftCell="G4" activePane="bottomRight" state="frozen"/>
      <selection pane="topRight" activeCell="C1" sqref="C1"/>
      <selection pane="bottomLeft" activeCell="A5" sqref="A5"/>
      <selection pane="bottomRight" activeCell="J3" sqref="J3"/>
    </sheetView>
  </sheetViews>
  <sheetFormatPr defaultColWidth="9.28515625" defaultRowHeight="15" x14ac:dyDescent="0.25"/>
  <cols>
    <col min="1" max="1" width="7.5703125" style="1" customWidth="1"/>
    <col min="2" max="2" width="7.7109375" style="1" customWidth="1"/>
    <col min="3" max="3" width="45.28515625" style="1" customWidth="1"/>
    <col min="4" max="4" width="37.28515625" style="1" customWidth="1"/>
    <col min="5" max="5" width="26" style="1" customWidth="1"/>
    <col min="6" max="6" width="12.42578125" style="1" customWidth="1"/>
    <col min="7" max="7" width="69.28515625" style="2" customWidth="1"/>
    <col min="8" max="8" width="23" style="1" customWidth="1"/>
    <col min="9" max="9" width="30.5703125" style="1" customWidth="1"/>
    <col min="10" max="10" width="27.5703125" style="1" customWidth="1"/>
    <col min="11" max="11" width="21.42578125" style="1" customWidth="1"/>
    <col min="12" max="12" width="10.42578125" style="1" customWidth="1"/>
    <col min="13" max="17" width="11.42578125" style="1" customWidth="1"/>
    <col min="18" max="18" width="17" style="1" customWidth="1"/>
    <col min="19" max="19" width="15.28515625" style="1" customWidth="1"/>
    <col min="20" max="20" width="18.28515625" style="1" customWidth="1"/>
    <col min="21" max="21" width="13.5703125" style="1" customWidth="1"/>
    <col min="22" max="30" width="8.7109375" style="1" customWidth="1"/>
    <col min="31" max="16384" width="9.28515625" style="1"/>
  </cols>
  <sheetData>
    <row r="1" spans="1:21" ht="53.65" customHeight="1" x14ac:dyDescent="0.25">
      <c r="A1" s="213"/>
      <c r="C1" s="331" t="s">
        <v>210</v>
      </c>
      <c r="D1" s="331"/>
      <c r="E1" s="331"/>
      <c r="F1" s="331"/>
      <c r="G1" s="215"/>
      <c r="H1" s="213"/>
      <c r="I1" s="330" t="s">
        <v>211</v>
      </c>
      <c r="J1" s="330"/>
      <c r="K1" s="213"/>
      <c r="L1" s="213"/>
    </row>
    <row r="2" spans="1:21" ht="34.15" customHeight="1" thickBot="1" x14ac:dyDescent="0.3">
      <c r="A2" s="213"/>
      <c r="B2" s="155" t="s">
        <v>212</v>
      </c>
      <c r="C2" s="155" t="s">
        <v>213</v>
      </c>
      <c r="D2" s="334" t="s">
        <v>214</v>
      </c>
      <c r="E2" s="334"/>
      <c r="F2" s="334"/>
      <c r="G2" s="155" t="s">
        <v>215</v>
      </c>
      <c r="H2" s="155" t="s">
        <v>216</v>
      </c>
      <c r="I2" s="155" t="s">
        <v>217</v>
      </c>
      <c r="J2" s="155" t="s">
        <v>218</v>
      </c>
      <c r="K2" s="155" t="s">
        <v>219</v>
      </c>
      <c r="L2" s="213"/>
      <c r="M2" s="156" t="s">
        <v>220</v>
      </c>
      <c r="N2" s="156" t="s">
        <v>221</v>
      </c>
      <c r="O2" s="156" t="s">
        <v>222</v>
      </c>
      <c r="P2" s="156" t="s">
        <v>223</v>
      </c>
      <c r="Q2" s="156" t="s">
        <v>224</v>
      </c>
      <c r="R2" s="156" t="s">
        <v>225</v>
      </c>
      <c r="S2" s="156" t="s">
        <v>226</v>
      </c>
      <c r="T2" s="156" t="s">
        <v>227</v>
      </c>
      <c r="U2" s="156" t="s">
        <v>228</v>
      </c>
    </row>
    <row r="3" spans="1:21" ht="84" customHeight="1" x14ac:dyDescent="0.25">
      <c r="A3" s="213"/>
      <c r="B3" s="52" t="s">
        <v>229</v>
      </c>
      <c r="C3" s="53" t="s">
        <v>230</v>
      </c>
      <c r="D3" s="332" t="s">
        <v>231</v>
      </c>
      <c r="E3" s="332"/>
      <c r="F3" s="333"/>
      <c r="G3" s="54" t="s">
        <v>232</v>
      </c>
      <c r="H3" s="55" t="s">
        <v>233</v>
      </c>
      <c r="I3" s="234" t="s">
        <v>234</v>
      </c>
      <c r="J3" s="234" t="s">
        <v>234</v>
      </c>
      <c r="K3" s="234" t="s">
        <v>235</v>
      </c>
      <c r="L3" s="213"/>
      <c r="M3" s="235"/>
      <c r="N3" s="235"/>
      <c r="O3" s="235"/>
      <c r="P3" s="235"/>
      <c r="Q3" s="235"/>
      <c r="R3" s="235"/>
      <c r="S3" s="235"/>
      <c r="T3" s="235"/>
      <c r="U3" s="235"/>
    </row>
    <row r="4" spans="1:21" ht="6.6" customHeight="1" x14ac:dyDescent="0.25">
      <c r="A4" s="213"/>
      <c r="B4" s="213"/>
      <c r="C4" s="31"/>
      <c r="D4" s="32"/>
      <c r="E4" s="32"/>
      <c r="F4" s="32"/>
      <c r="G4" s="215"/>
      <c r="H4" s="34"/>
      <c r="I4" s="213"/>
      <c r="J4" s="213"/>
      <c r="K4" s="213"/>
      <c r="L4" s="213"/>
    </row>
    <row r="5" spans="1:21" ht="6.6" customHeight="1" x14ac:dyDescent="0.25">
      <c r="A5" s="213"/>
      <c r="B5" s="213"/>
      <c r="C5" s="213"/>
      <c r="D5" s="213"/>
      <c r="E5" s="213"/>
      <c r="F5" s="213"/>
      <c r="G5" s="215"/>
      <c r="H5" s="213"/>
      <c r="I5" s="213"/>
      <c r="J5" s="213"/>
      <c r="K5" s="213"/>
      <c r="L5" s="213"/>
    </row>
    <row r="6" spans="1:21" ht="59.25" customHeight="1" x14ac:dyDescent="0.25">
      <c r="A6" s="220"/>
      <c r="B6" s="37" t="s">
        <v>236</v>
      </c>
      <c r="C6" s="39" t="s">
        <v>237</v>
      </c>
      <c r="D6" s="328" t="s">
        <v>238</v>
      </c>
      <c r="E6" s="328"/>
      <c r="F6" s="329"/>
      <c r="G6" s="40" t="s">
        <v>239</v>
      </c>
      <c r="H6" s="213"/>
      <c r="I6" s="236" t="s">
        <v>240</v>
      </c>
      <c r="J6" s="236" t="s">
        <v>240</v>
      </c>
      <c r="K6" s="236" t="s">
        <v>241</v>
      </c>
      <c r="L6" s="213"/>
    </row>
    <row r="7" spans="1:21" ht="7.9" customHeight="1" x14ac:dyDescent="0.25">
      <c r="A7" s="213"/>
      <c r="B7" s="213"/>
      <c r="C7" s="41"/>
      <c r="D7" s="42"/>
      <c r="E7" s="42"/>
      <c r="F7" s="32"/>
      <c r="G7" s="215"/>
      <c r="H7" s="34"/>
      <c r="I7" s="237"/>
      <c r="J7" s="213"/>
      <c r="K7" s="213"/>
      <c r="L7" s="213"/>
    </row>
    <row r="8" spans="1:21" ht="11.65" customHeight="1" x14ac:dyDescent="0.25">
      <c r="A8" s="213"/>
      <c r="B8" s="213"/>
      <c r="C8" s="213"/>
      <c r="D8" s="213"/>
      <c r="E8" s="213"/>
      <c r="F8" s="213"/>
      <c r="G8" s="215"/>
      <c r="H8" s="213"/>
      <c r="I8" s="213"/>
      <c r="J8" s="213"/>
      <c r="K8" s="213"/>
      <c r="L8" s="213"/>
    </row>
    <row r="9" spans="1:21" ht="56.25" customHeight="1" collapsed="1" x14ac:dyDescent="0.25">
      <c r="A9" s="238"/>
      <c r="B9" s="37" t="s">
        <v>242</v>
      </c>
      <c r="C9" s="45" t="s">
        <v>243</v>
      </c>
      <c r="D9" s="324" t="s">
        <v>244</v>
      </c>
      <c r="E9" s="324"/>
      <c r="F9" s="325"/>
      <c r="G9" s="239" t="s">
        <v>245</v>
      </c>
      <c r="H9" s="34"/>
      <c r="I9" s="240" t="s">
        <v>246</v>
      </c>
      <c r="J9" s="240" t="s">
        <v>246</v>
      </c>
      <c r="K9" s="240" t="s">
        <v>246</v>
      </c>
      <c r="L9" s="213"/>
    </row>
    <row r="10" spans="1:21" ht="6" customHeight="1" x14ac:dyDescent="0.25">
      <c r="A10" s="213"/>
      <c r="B10" s="213"/>
      <c r="C10" s="213"/>
      <c r="D10" s="213"/>
      <c r="E10" s="213"/>
      <c r="F10" s="213"/>
      <c r="G10" s="215"/>
      <c r="H10" s="213"/>
      <c r="I10" s="213"/>
      <c r="J10" s="213"/>
      <c r="K10" s="213"/>
      <c r="L10" s="213"/>
    </row>
    <row r="11" spans="1:21" x14ac:dyDescent="0.25">
      <c r="A11" s="213"/>
      <c r="B11" s="213"/>
      <c r="C11" s="43"/>
      <c r="D11" s="17"/>
      <c r="E11" s="17"/>
      <c r="F11" s="17"/>
      <c r="G11" s="46"/>
      <c r="H11" s="213"/>
      <c r="I11" s="213"/>
      <c r="J11" s="213"/>
      <c r="K11" s="213"/>
      <c r="L11" s="213"/>
    </row>
    <row r="12" spans="1:21" x14ac:dyDescent="0.25">
      <c r="A12" s="213"/>
      <c r="B12" s="213"/>
      <c r="C12" s="28" t="s">
        <v>217</v>
      </c>
      <c r="D12" s="44"/>
      <c r="E12" s="44"/>
      <c r="F12" s="44"/>
      <c r="G12" s="241"/>
      <c r="H12" s="213"/>
      <c r="I12" s="191" t="s">
        <v>247</v>
      </c>
      <c r="J12" s="192"/>
      <c r="K12" s="192"/>
      <c r="L12" s="213"/>
    </row>
    <row r="13" spans="1:21" x14ac:dyDescent="0.25">
      <c r="A13" s="213"/>
      <c r="B13" s="213"/>
      <c r="C13" s="184" t="s">
        <v>248</v>
      </c>
      <c r="D13" s="185" t="s">
        <v>249</v>
      </c>
      <c r="E13" s="185" t="s">
        <v>250</v>
      </c>
      <c r="F13" s="212"/>
      <c r="G13" s="241"/>
      <c r="H13" s="213"/>
      <c r="I13" s="193" t="s">
        <v>251</v>
      </c>
      <c r="J13" s="194" t="s">
        <v>249</v>
      </c>
      <c r="K13" s="194" t="s">
        <v>250</v>
      </c>
      <c r="L13" s="213"/>
    </row>
    <row r="14" spans="1:21" x14ac:dyDescent="0.25">
      <c r="A14" s="213"/>
      <c r="B14" s="213"/>
      <c r="C14" s="242" t="s">
        <v>252</v>
      </c>
      <c r="D14" s="242" t="e">
        <f>COUNTIFS('Project log'!#REF!,$C$12,'Project log'!#REF!,C14)</f>
        <v>#REF!</v>
      </c>
      <c r="E14" s="242" t="e">
        <f>COUNTIFS('Project log'!#REF!,$C$12,'Project log'!#REF!,C14)</f>
        <v>#REF!</v>
      </c>
      <c r="F14" s="218"/>
      <c r="G14" s="241"/>
      <c r="H14" s="213"/>
      <c r="I14" s="195" t="s">
        <v>252</v>
      </c>
      <c r="J14" s="196">
        <f>COUNTIFS('Project log'!$K$5:$K$1048576, I14,'Project log'!$AK$5:$AK$1048576, TRUE)</f>
        <v>0</v>
      </c>
      <c r="K14" s="196">
        <f>COUNTIFS('Project log'!$L$5:$L$1048576, I14,'Project log'!$AK$5:$AK$1048576, TRUE)</f>
        <v>0</v>
      </c>
      <c r="L14" s="213"/>
    </row>
    <row r="15" spans="1:21" x14ac:dyDescent="0.25">
      <c r="A15" s="213"/>
      <c r="B15" s="213"/>
      <c r="C15" s="242" t="s">
        <v>253</v>
      </c>
      <c r="D15" s="242" t="e">
        <f>COUNTIFS('Project log'!#REF!,$C$12,'Project log'!#REF!,C15)</f>
        <v>#REF!</v>
      </c>
      <c r="E15" s="242" t="e">
        <f>COUNTIFS('Project log'!#REF!,$C$12,'Project log'!#REF!,C15)</f>
        <v>#REF!</v>
      </c>
      <c r="F15" s="218"/>
      <c r="G15" s="241"/>
      <c r="H15" s="213"/>
      <c r="I15" s="195" t="s">
        <v>254</v>
      </c>
      <c r="J15" s="196">
        <f>COUNTIFS('Project log'!$K$5:$K$1048576, I15,'Project log'!$AK$5:$AK$1048576, TRUE)</f>
        <v>0</v>
      </c>
      <c r="K15" s="196">
        <f>COUNTIFS('Project log'!$L$5:$L$1048576, I15,'Project log'!$AK$5:$AK$1048576, TRUE)</f>
        <v>0</v>
      </c>
      <c r="L15" s="213"/>
    </row>
    <row r="16" spans="1:21" x14ac:dyDescent="0.25">
      <c r="A16" s="213"/>
      <c r="B16" s="213"/>
      <c r="C16" s="242" t="s">
        <v>255</v>
      </c>
      <c r="D16" s="242" t="e">
        <f>COUNTIFS('Project log'!#REF!,$C$12,'Project log'!#REF!,C16)</f>
        <v>#REF!</v>
      </c>
      <c r="E16" s="242" t="e">
        <f>COUNTIFS('Project log'!#REF!,$C$12,'Project log'!#REF!,C16)</f>
        <v>#REF!</v>
      </c>
      <c r="F16" s="218"/>
      <c r="G16" s="241"/>
      <c r="H16" s="213"/>
      <c r="I16" s="195" t="s">
        <v>255</v>
      </c>
      <c r="J16" s="196">
        <f>COUNTIFS('Project log'!$K$5:$K$1048576, I16,'Project log'!$AK$5:$AK$1048576, TRUE)</f>
        <v>0</v>
      </c>
      <c r="K16" s="196">
        <f>COUNTIFS('Project log'!$L$5:$L$1048576, I16,'Project log'!$AK$5:$AK$1048576, TRUE)</f>
        <v>0</v>
      </c>
      <c r="L16" s="213"/>
    </row>
    <row r="17" spans="1:12" x14ac:dyDescent="0.25">
      <c r="A17" s="213"/>
      <c r="B17" s="213"/>
      <c r="C17" s="242" t="s">
        <v>256</v>
      </c>
      <c r="D17" s="242" t="e">
        <f>COUNTIFS('Project log'!#REF!,$C$12,'Project log'!#REF!,C17)</f>
        <v>#REF!</v>
      </c>
      <c r="E17" s="242" t="e">
        <f>COUNTIFS('Project log'!#REF!,$C$12,'Project log'!#REF!,C17)</f>
        <v>#REF!</v>
      </c>
      <c r="F17" s="218"/>
      <c r="G17" s="241"/>
      <c r="H17" s="213"/>
      <c r="I17" s="195" t="s">
        <v>253</v>
      </c>
      <c r="J17" s="196">
        <f>COUNTIFS('Project log'!$K$5:$K$1048576, I17,'Project log'!$AK$5:$AK$1048576, TRUE)</f>
        <v>0</v>
      </c>
      <c r="K17" s="196">
        <f>COUNTIFS('Project log'!$L$5:$L$1048576, I17,'Project log'!$AK$5:$AK$1048576, TRUE)</f>
        <v>0</v>
      </c>
      <c r="L17" s="213"/>
    </row>
    <row r="18" spans="1:12" x14ac:dyDescent="0.25">
      <c r="A18" s="213"/>
      <c r="B18" s="213"/>
      <c r="C18" s="243" t="s">
        <v>257</v>
      </c>
      <c r="D18" s="242" t="e">
        <f>COUNTIFS('Project log'!#REF!,$C$12,'Project log'!#REF!,C18)</f>
        <v>#REF!</v>
      </c>
      <c r="E18" s="242" t="e">
        <f>COUNTIFS('Project log'!#REF!,$C$12,'Project log'!#REF!,C18)</f>
        <v>#REF!</v>
      </c>
      <c r="F18" s="218"/>
      <c r="G18" s="241"/>
      <c r="H18" s="213"/>
      <c r="I18" s="195" t="s">
        <v>257</v>
      </c>
      <c r="J18" s="196">
        <f>COUNTIFS('Project log'!$K$5:$K$1048576, I18,'Project log'!$AK$5:$AK$1048576, TRUE)</f>
        <v>0</v>
      </c>
      <c r="K18" s="196">
        <f>COUNTIFS('Project log'!$L$5:$L$1048576, I18,'Project log'!$AK$5:$AK$1048576, TRUE)</f>
        <v>0</v>
      </c>
      <c r="L18" s="213"/>
    </row>
    <row r="19" spans="1:12" x14ac:dyDescent="0.25">
      <c r="A19" s="213"/>
      <c r="B19" s="213"/>
      <c r="C19" s="31" t="s">
        <v>258</v>
      </c>
      <c r="D19" s="213" t="e">
        <f>SUM(D14:D18)</f>
        <v>#REF!</v>
      </c>
      <c r="E19" s="213" t="e">
        <f>SUM(E14:E18)</f>
        <v>#REF!</v>
      </c>
      <c r="F19" s="213"/>
      <c r="G19" s="241"/>
      <c r="H19" s="213"/>
      <c r="I19" s="195" t="s">
        <v>256</v>
      </c>
      <c r="J19" s="196">
        <f>COUNTIFS('Project log'!$K$5:$K$1048576, I19,'Project log'!$AK$5:$AK$1048576, TRUE)</f>
        <v>0</v>
      </c>
      <c r="K19" s="196">
        <f>COUNTIFS('Project log'!$L$5:$L$1048576, I19,'Project log'!$AK$5:$AK$1048576, TRUE)</f>
        <v>0</v>
      </c>
      <c r="L19" s="213"/>
    </row>
    <row r="20" spans="1:12" x14ac:dyDescent="0.25">
      <c r="A20" s="213"/>
      <c r="B20" s="213"/>
      <c r="C20" s="47"/>
      <c r="D20" s="47"/>
      <c r="E20" s="213"/>
      <c r="F20" s="213"/>
      <c r="G20" s="241"/>
      <c r="H20" s="213"/>
      <c r="I20" s="213"/>
      <c r="J20" s="213"/>
      <c r="K20" s="213"/>
      <c r="L20" s="213"/>
    </row>
    <row r="21" spans="1:12" x14ac:dyDescent="0.25">
      <c r="A21" s="213"/>
      <c r="B21" s="213"/>
      <c r="C21" s="213"/>
      <c r="D21" s="213"/>
      <c r="E21" s="213"/>
      <c r="F21" s="213"/>
      <c r="G21" s="241"/>
      <c r="H21" s="213"/>
      <c r="I21" s="213"/>
      <c r="J21" s="213"/>
      <c r="K21" s="213"/>
      <c r="L21" s="213"/>
    </row>
    <row r="22" spans="1:12" x14ac:dyDescent="0.25">
      <c r="A22" s="213"/>
      <c r="B22" s="213"/>
      <c r="C22" s="47" t="s">
        <v>218</v>
      </c>
      <c r="D22" s="213"/>
      <c r="E22" s="213"/>
      <c r="F22" s="213"/>
      <c r="G22" s="241"/>
      <c r="H22" s="213"/>
      <c r="I22" s="191" t="s">
        <v>259</v>
      </c>
      <c r="J22" s="192"/>
      <c r="K22" s="192"/>
      <c r="L22" s="213"/>
    </row>
    <row r="23" spans="1:12" x14ac:dyDescent="0.25">
      <c r="A23" s="213"/>
      <c r="B23" s="213"/>
      <c r="C23" s="180" t="s">
        <v>251</v>
      </c>
      <c r="D23" s="181" t="s">
        <v>260</v>
      </c>
      <c r="E23" s="181" t="s">
        <v>261</v>
      </c>
      <c r="F23" s="213"/>
      <c r="G23" s="241"/>
      <c r="H23" s="213"/>
      <c r="I23" s="193" t="s">
        <v>251</v>
      </c>
      <c r="J23" s="194" t="s">
        <v>249</v>
      </c>
      <c r="K23" s="194" t="s">
        <v>250</v>
      </c>
      <c r="L23" s="213"/>
    </row>
    <row r="24" spans="1:12" x14ac:dyDescent="0.25">
      <c r="A24" s="213"/>
      <c r="B24" s="213"/>
      <c r="C24" s="182" t="s">
        <v>252</v>
      </c>
      <c r="D24" s="183" t="e">
        <f>COUNTIFS('Project log'!#REF!,$C$22,'Project log'!#REF!,C24)</f>
        <v>#REF!</v>
      </c>
      <c r="E24" s="183" t="e">
        <f>COUNTIFS('Project log'!#REF!,$C$22,'Project log'!#REF!,C24)</f>
        <v>#REF!</v>
      </c>
      <c r="F24" s="213"/>
      <c r="G24" s="241"/>
      <c r="H24" s="213"/>
      <c r="I24" s="195" t="s">
        <v>252</v>
      </c>
      <c r="J24" s="197">
        <f>SUMIFS('Project log'!$N$5:$N$1048576,'Project log'!$K$5:$K$1048576, I24,'Project log'!$AK$5:$AK$1048576, TRUE)</f>
        <v>0</v>
      </c>
      <c r="K24" s="197">
        <f>SUMIFS('Project log'!$N$5:$N$1048576,'Project log'!$L$5:$L$1048576, I24,'Project log'!$AK$5:$AK$1048576, TRUE)</f>
        <v>0</v>
      </c>
      <c r="L24" s="213"/>
    </row>
    <row r="25" spans="1:12" x14ac:dyDescent="0.25">
      <c r="A25" s="213"/>
      <c r="B25" s="213"/>
      <c r="C25" s="182" t="s">
        <v>254</v>
      </c>
      <c r="D25" s="183" t="e">
        <f>COUNTIFS('Project log'!#REF!,$C$22,'Project log'!#REF!,C25)</f>
        <v>#REF!</v>
      </c>
      <c r="E25" s="183" t="e">
        <f>COUNTIFS('Project log'!#REF!,$C$22,'Project log'!#REF!,C25)</f>
        <v>#REF!</v>
      </c>
      <c r="F25" s="213"/>
      <c r="G25" s="241"/>
      <c r="H25" s="213"/>
      <c r="I25" s="195" t="s">
        <v>254</v>
      </c>
      <c r="J25" s="197">
        <f>SUMIFS('Project log'!$N$5:$N$1048576,'Project log'!$K$5:$K$1048576, I25,'Project log'!$AK$5:$AK$1048576, TRUE)</f>
        <v>0</v>
      </c>
      <c r="K25" s="197">
        <f>SUMIFS('Project log'!$N$5:$N$1048576,'Project log'!$L$5:$L$1048576, I25,'Project log'!$AK$5:$AK$1048576, TRUE)</f>
        <v>0</v>
      </c>
      <c r="L25" s="213"/>
    </row>
    <row r="26" spans="1:12" x14ac:dyDescent="0.25">
      <c r="A26" s="213"/>
      <c r="B26" s="213"/>
      <c r="C26" s="182" t="s">
        <v>255</v>
      </c>
      <c r="D26" s="183" t="e">
        <f>COUNTIFS('Project log'!#REF!,$C$22,'Project log'!#REF!,C26)</f>
        <v>#REF!</v>
      </c>
      <c r="E26" s="183" t="e">
        <f>COUNTIFS('Project log'!#REF!,$C$22,'Project log'!#REF!,C26)</f>
        <v>#REF!</v>
      </c>
      <c r="F26" s="213"/>
      <c r="G26" s="241"/>
      <c r="H26" s="213"/>
      <c r="I26" s="195" t="s">
        <v>255</v>
      </c>
      <c r="J26" s="197">
        <f>SUMIFS('Project log'!$N$5:$N$1048576,'Project log'!$K$5:$K$1048576, I26,'Project log'!$AK$5:$AK$1048576, TRUE)</f>
        <v>0</v>
      </c>
      <c r="K26" s="197">
        <f>SUMIFS('Project log'!$N$5:$N$1048576,'Project log'!$L$5:$L$1048576, I26,'Project log'!$AK$5:$AK$1048576, TRUE)</f>
        <v>0</v>
      </c>
      <c r="L26" s="213"/>
    </row>
    <row r="27" spans="1:12" x14ac:dyDescent="0.25">
      <c r="A27" s="213"/>
      <c r="B27" s="213"/>
      <c r="C27" s="182" t="s">
        <v>253</v>
      </c>
      <c r="D27" s="183" t="e">
        <f>COUNTIFS('Project log'!#REF!,$C$22,'Project log'!#REF!,C27)</f>
        <v>#REF!</v>
      </c>
      <c r="E27" s="183" t="e">
        <f>COUNTIFS('Project log'!#REF!,$C$22,'Project log'!#REF!,C27)</f>
        <v>#REF!</v>
      </c>
      <c r="F27" s="213"/>
      <c r="G27" s="241"/>
      <c r="H27" s="213"/>
      <c r="I27" s="195" t="s">
        <v>253</v>
      </c>
      <c r="J27" s="197">
        <f>SUMIFS('Project log'!$N$5:$N$1048576,'Project log'!$K$5:$K$1048576, I27,'Project log'!$AK$5:$AK$1048576, TRUE)</f>
        <v>0</v>
      </c>
      <c r="K27" s="197">
        <f>SUMIFS('Project log'!$N$5:$N$1048576,'Project log'!$L$5:$L$1048576, I27,'Project log'!$AK$5:$AK$1048576, TRUE)</f>
        <v>0</v>
      </c>
      <c r="L27" s="213"/>
    </row>
    <row r="28" spans="1:12" x14ac:dyDescent="0.25">
      <c r="A28" s="213"/>
      <c r="B28" s="213"/>
      <c r="C28" s="182" t="s">
        <v>257</v>
      </c>
      <c r="D28" s="183" t="e">
        <f>COUNTIFS('Project log'!#REF!,$C$22,'Project log'!#REF!,C28)</f>
        <v>#REF!</v>
      </c>
      <c r="E28" s="183" t="e">
        <f>COUNTIFS('Project log'!#REF!,$C$22,'Project log'!#REF!,C28)</f>
        <v>#REF!</v>
      </c>
      <c r="F28" s="213"/>
      <c r="G28" s="241"/>
      <c r="H28" s="213"/>
      <c r="I28" s="195" t="s">
        <v>257</v>
      </c>
      <c r="J28" s="197">
        <f>SUMIFS('Project log'!$N$5:$N$1048576,'Project log'!$K$5:$K$1048576, I28,'Project log'!$AK$5:$AK$1048576, TRUE)</f>
        <v>0</v>
      </c>
      <c r="K28" s="197">
        <f>SUMIFS('Project log'!$N$5:$N$1048576,'Project log'!$L$5:$L$1048576, I28,'Project log'!$AK$5:$AK$1048576, TRUE)</f>
        <v>0</v>
      </c>
      <c r="L28" s="213"/>
    </row>
    <row r="29" spans="1:12" x14ac:dyDescent="0.25">
      <c r="A29" s="213"/>
      <c r="B29" s="213"/>
      <c r="C29" s="182" t="s">
        <v>256</v>
      </c>
      <c r="D29" s="183" t="e">
        <f>COUNTIFS('Project log'!#REF!,$C$22,'Project log'!#REF!,C29)</f>
        <v>#REF!</v>
      </c>
      <c r="E29" s="183" t="e">
        <f>COUNTIFS('Project log'!#REF!,$C$22,'Project log'!#REF!,C29)</f>
        <v>#REF!</v>
      </c>
      <c r="F29" s="213"/>
      <c r="G29" s="241"/>
      <c r="H29" s="213"/>
      <c r="I29" s="195" t="s">
        <v>256</v>
      </c>
      <c r="J29" s="197">
        <f>SUMIFS('Project log'!$N$5:$N$1048576,'Project log'!$K$5:$K$1048576, I29,'Project log'!$AK$5:$AK$1048576, TRUE)</f>
        <v>0</v>
      </c>
      <c r="K29" s="197">
        <f>SUMIFS('Project log'!$N$5:$N$1048576,'Project log'!$L$5:$L$1048576, I29,'Project log'!$AK$5:$AK$1048576, TRUE)</f>
        <v>0</v>
      </c>
      <c r="L29" s="213"/>
    </row>
    <row r="30" spans="1:12" x14ac:dyDescent="0.25">
      <c r="A30" s="213"/>
      <c r="B30" s="213"/>
      <c r="C30" s="31" t="s">
        <v>258</v>
      </c>
      <c r="D30" s="213" t="e">
        <f>SUM(D24:D29)</f>
        <v>#REF!</v>
      </c>
      <c r="E30" s="213" t="e">
        <f>SUM(E24:E29)</f>
        <v>#REF!</v>
      </c>
      <c r="F30" s="213"/>
      <c r="G30" s="241"/>
      <c r="H30" s="213"/>
      <c r="I30" s="213"/>
      <c r="J30" s="213"/>
      <c r="K30" s="213"/>
      <c r="L30" s="213"/>
    </row>
    <row r="31" spans="1:12" x14ac:dyDescent="0.25">
      <c r="A31" s="213"/>
      <c r="B31" s="213"/>
      <c r="C31" s="43"/>
      <c r="D31" s="213"/>
      <c r="E31" s="213"/>
      <c r="F31" s="213"/>
      <c r="G31" s="241"/>
      <c r="H31" s="213"/>
      <c r="I31" s="213"/>
      <c r="J31" s="213"/>
      <c r="K31" s="213"/>
      <c r="L31" s="213"/>
    </row>
    <row r="32" spans="1:12" x14ac:dyDescent="0.25">
      <c r="A32" s="213"/>
      <c r="B32" s="213"/>
      <c r="C32" s="43"/>
      <c r="D32" s="213"/>
      <c r="E32" s="213"/>
      <c r="F32" s="213"/>
      <c r="G32" s="241"/>
      <c r="H32" s="213"/>
      <c r="I32" s="213"/>
      <c r="J32" s="213"/>
      <c r="K32" s="213"/>
      <c r="L32" s="213"/>
    </row>
    <row r="33" spans="1:21" x14ac:dyDescent="0.25">
      <c r="A33" s="213"/>
      <c r="B33" s="213"/>
      <c r="C33" s="47" t="s">
        <v>262</v>
      </c>
      <c r="D33" s="213"/>
      <c r="E33" s="213"/>
      <c r="F33" s="213"/>
      <c r="G33" s="241"/>
      <c r="H33" s="213"/>
      <c r="I33" s="213"/>
      <c r="J33" s="213"/>
      <c r="K33" s="213"/>
      <c r="L33" s="213"/>
    </row>
    <row r="34" spans="1:21" x14ac:dyDescent="0.25">
      <c r="A34" s="213"/>
      <c r="B34" s="213"/>
      <c r="C34" s="180" t="s">
        <v>251</v>
      </c>
      <c r="D34" s="181" t="s">
        <v>249</v>
      </c>
      <c r="E34" s="181" t="s">
        <v>250</v>
      </c>
      <c r="F34" s="213"/>
      <c r="G34" s="241"/>
      <c r="H34" s="213"/>
      <c r="I34" s="213"/>
      <c r="J34" s="213"/>
      <c r="K34" s="213"/>
      <c r="L34" s="213"/>
    </row>
    <row r="35" spans="1:21" x14ac:dyDescent="0.25">
      <c r="A35" s="213"/>
      <c r="B35" s="213"/>
      <c r="C35" s="182" t="s">
        <v>252</v>
      </c>
      <c r="D35" s="242" t="e">
        <f>COUNTIFS('Project log'!#REF!,$C$12,'Project log'!#REF!,C35)+COUNTIFS('Project log'!#REF!,$C$22,'Project log'!#REF!,C35)</f>
        <v>#REF!</v>
      </c>
      <c r="E35" s="183" t="e">
        <f>COUNTIFS('Project log'!#REF!,$C$12,'Project log'!#REF!,C35)+COUNTIFS('Project log'!#REF!,$C$22,'Project log'!#REF!,C35)</f>
        <v>#REF!</v>
      </c>
      <c r="F35" s="213"/>
      <c r="G35" s="241"/>
      <c r="H35" s="213"/>
      <c r="I35" s="213"/>
      <c r="J35" s="213"/>
      <c r="K35" s="213"/>
      <c r="L35" s="213"/>
    </row>
    <row r="36" spans="1:21" ht="13.15" customHeight="1" x14ac:dyDescent="0.25">
      <c r="A36" s="213"/>
      <c r="B36" s="213"/>
      <c r="C36" s="182" t="s">
        <v>254</v>
      </c>
      <c r="D36" s="242" t="e">
        <f>COUNTIFS('Project log'!#REF!,$C$12,'Project log'!#REF!,C36)+COUNTIFS('Project log'!#REF!,$C$22,'Project log'!#REF!,C36)</f>
        <v>#REF!</v>
      </c>
      <c r="E36" s="183" t="e">
        <f>COUNTIFS('Project log'!#REF!,$C$12,'Project log'!#REF!,C36)+COUNTIFS('Project log'!#REF!,$C$22,'Project log'!#REF!,C36)</f>
        <v>#REF!</v>
      </c>
      <c r="F36" s="213"/>
      <c r="G36" s="215"/>
      <c r="H36" s="213"/>
      <c r="I36" s="213"/>
      <c r="J36" s="213"/>
      <c r="K36" s="213"/>
      <c r="L36" s="213"/>
    </row>
    <row r="37" spans="1:21" ht="13.15" customHeight="1" x14ac:dyDescent="0.25">
      <c r="A37" s="213"/>
      <c r="B37" s="213"/>
      <c r="C37" s="182" t="s">
        <v>255</v>
      </c>
      <c r="D37" s="242" t="e">
        <f>COUNTIFS('Project log'!#REF!,$C$12,'Project log'!#REF!,C37)+COUNTIFS('Project log'!#REF!,$C$22,'Project log'!#REF!,C37)</f>
        <v>#REF!</v>
      </c>
      <c r="E37" s="183" t="e">
        <f>COUNTIFS('Project log'!#REF!,$C$12,'Project log'!#REF!,C37)+COUNTIFS('Project log'!#REF!,$C$22,'Project log'!#REF!,C37)</f>
        <v>#REF!</v>
      </c>
      <c r="F37" s="213"/>
      <c r="G37" s="215"/>
      <c r="H37" s="213"/>
      <c r="I37" s="213"/>
      <c r="J37" s="213"/>
      <c r="K37" s="213"/>
      <c r="L37" s="213"/>
    </row>
    <row r="38" spans="1:21" ht="13.15" customHeight="1" x14ac:dyDescent="0.25">
      <c r="A38" s="213"/>
      <c r="B38" s="213"/>
      <c r="C38" s="182" t="s">
        <v>253</v>
      </c>
      <c r="D38" s="242" t="e">
        <f>COUNTIFS('Project log'!#REF!,$C$12,'Project log'!#REF!,C38)+COUNTIFS('Project log'!#REF!,$C$22,'Project log'!#REF!,C38)</f>
        <v>#REF!</v>
      </c>
      <c r="E38" s="183" t="e">
        <f>COUNTIFS('Project log'!#REF!,$C$12,'Project log'!#REF!,C38)+COUNTIFS('Project log'!#REF!,$C$22,'Project log'!#REF!,C38)</f>
        <v>#REF!</v>
      </c>
      <c r="F38" s="213"/>
      <c r="G38" s="215"/>
      <c r="H38" s="213"/>
      <c r="I38" s="213"/>
      <c r="J38" s="213"/>
      <c r="K38" s="213"/>
      <c r="L38" s="213"/>
    </row>
    <row r="39" spans="1:21" ht="13.15" customHeight="1" x14ac:dyDescent="0.25">
      <c r="A39" s="213"/>
      <c r="B39" s="213"/>
      <c r="C39" s="182" t="s">
        <v>257</v>
      </c>
      <c r="D39" s="242" t="e">
        <f>COUNTIFS('Project log'!#REF!,$C$12,'Project log'!#REF!,C39)+COUNTIFS('Project log'!#REF!,$C$22,'Project log'!#REF!,C39)</f>
        <v>#REF!</v>
      </c>
      <c r="E39" s="183" t="e">
        <f>COUNTIFS('Project log'!#REF!,$C$12,'Project log'!#REF!,C39)+COUNTIFS('Project log'!#REF!,$C$22,'Project log'!#REF!,C39)</f>
        <v>#REF!</v>
      </c>
      <c r="F39" s="213"/>
      <c r="G39" s="215"/>
      <c r="H39" s="213"/>
      <c r="I39" s="213"/>
      <c r="J39" s="213"/>
      <c r="K39" s="213"/>
      <c r="L39" s="213"/>
    </row>
    <row r="40" spans="1:21" ht="13.15" customHeight="1" x14ac:dyDescent="0.25">
      <c r="A40" s="213"/>
      <c r="B40" s="213"/>
      <c r="C40" s="182" t="s">
        <v>256</v>
      </c>
      <c r="D40" s="242" t="e">
        <f>COUNTIFS('Project log'!#REF!,$C$12,'Project log'!#REF!,C40)+COUNTIFS('Project log'!#REF!,$C$22,'Project log'!#REF!,C40)</f>
        <v>#REF!</v>
      </c>
      <c r="E40" s="183" t="e">
        <f>COUNTIFS('Project log'!#REF!,$C$12,'Project log'!#REF!,C40)+COUNTIFS('Project log'!#REF!,$C$22,'Project log'!#REF!,C40)</f>
        <v>#REF!</v>
      </c>
      <c r="F40" s="213"/>
      <c r="G40" s="215"/>
      <c r="H40" s="213"/>
      <c r="I40" s="213"/>
      <c r="J40" s="213"/>
      <c r="K40" s="213"/>
      <c r="L40" s="213"/>
    </row>
    <row r="41" spans="1:21" ht="13.15" customHeight="1" x14ac:dyDescent="0.25">
      <c r="A41" s="213"/>
      <c r="B41" s="213"/>
      <c r="C41" s="31" t="s">
        <v>258</v>
      </c>
      <c r="D41" s="213" t="e">
        <f>SUM(D35:D40)</f>
        <v>#REF!</v>
      </c>
      <c r="E41" s="213" t="e">
        <f>SUM(E35:E40)</f>
        <v>#REF!</v>
      </c>
      <c r="F41" s="213"/>
      <c r="G41" s="215"/>
      <c r="H41" s="213"/>
      <c r="I41" s="213"/>
      <c r="J41" s="213"/>
      <c r="K41" s="213"/>
      <c r="L41" s="213"/>
    </row>
    <row r="42" spans="1:21" ht="13.15" customHeight="1" x14ac:dyDescent="0.25">
      <c r="A42" s="213"/>
      <c r="B42" s="213"/>
      <c r="C42" s="213"/>
      <c r="D42" s="213"/>
      <c r="E42" s="213"/>
      <c r="F42" s="213"/>
      <c r="G42" s="215"/>
      <c r="H42" s="213"/>
      <c r="I42" s="213"/>
      <c r="J42" s="213"/>
      <c r="K42" s="213"/>
      <c r="L42" s="213"/>
    </row>
    <row r="43" spans="1:21" ht="13.15" customHeight="1" x14ac:dyDescent="0.25">
      <c r="A43" s="213"/>
      <c r="B43" s="213"/>
      <c r="C43" s="213"/>
      <c r="D43" s="213"/>
      <c r="E43" s="213"/>
      <c r="F43" s="213"/>
      <c r="G43" s="215"/>
      <c r="H43" s="213"/>
      <c r="I43" s="213"/>
      <c r="J43" s="213"/>
      <c r="K43" s="213"/>
      <c r="L43" s="213"/>
    </row>
    <row r="44" spans="1:21" ht="31.15" customHeight="1" x14ac:dyDescent="0.25">
      <c r="A44" s="213"/>
      <c r="B44" s="213"/>
      <c r="C44" s="213"/>
      <c r="D44" s="213"/>
      <c r="E44" s="213"/>
      <c r="F44" s="213"/>
      <c r="G44" s="215"/>
      <c r="H44" s="213"/>
      <c r="I44" s="213"/>
      <c r="J44" s="213"/>
      <c r="K44" s="213"/>
      <c r="L44" s="213"/>
      <c r="M44" s="156" t="s">
        <v>220</v>
      </c>
      <c r="N44" s="156" t="s">
        <v>221</v>
      </c>
      <c r="O44" s="156" t="s">
        <v>222</v>
      </c>
      <c r="P44" s="156" t="s">
        <v>223</v>
      </c>
      <c r="Q44" s="156" t="s">
        <v>224</v>
      </c>
      <c r="R44" s="156" t="s">
        <v>225</v>
      </c>
      <c r="S44" s="156" t="s">
        <v>226</v>
      </c>
      <c r="T44" s="156" t="s">
        <v>227</v>
      </c>
      <c r="U44" s="156" t="s">
        <v>228</v>
      </c>
    </row>
    <row r="45" spans="1:21" ht="65.650000000000006" customHeight="1" x14ac:dyDescent="0.25">
      <c r="A45" s="220"/>
      <c r="B45" s="37" t="s">
        <v>263</v>
      </c>
      <c r="C45" s="39" t="s">
        <v>264</v>
      </c>
      <c r="D45" s="328" t="s">
        <v>265</v>
      </c>
      <c r="E45" s="328"/>
      <c r="F45" s="329"/>
      <c r="G45" s="40" t="s">
        <v>266</v>
      </c>
      <c r="H45" s="26" t="s">
        <v>267</v>
      </c>
      <c r="I45" s="244" t="s">
        <v>268</v>
      </c>
      <c r="J45" s="244" t="s">
        <v>268</v>
      </c>
      <c r="K45" s="244" t="s">
        <v>241</v>
      </c>
      <c r="L45" s="213"/>
      <c r="M45" s="235"/>
      <c r="N45" s="235"/>
      <c r="O45" s="235"/>
      <c r="P45" s="235"/>
      <c r="Q45" s="235"/>
      <c r="R45" s="235">
        <v>0.47</v>
      </c>
      <c r="S45" s="245">
        <v>8</v>
      </c>
      <c r="T45" s="235"/>
      <c r="U45" s="235"/>
    </row>
    <row r="46" spans="1:21" x14ac:dyDescent="0.25">
      <c r="A46" s="213"/>
      <c r="B46" s="213"/>
      <c r="C46" s="213"/>
      <c r="D46" s="213"/>
      <c r="E46" s="213"/>
      <c r="F46" s="213"/>
      <c r="G46" s="215"/>
      <c r="H46" s="213"/>
      <c r="I46" s="213"/>
      <c r="J46" s="213"/>
      <c r="K46" s="213"/>
      <c r="L46" s="213"/>
    </row>
    <row r="47" spans="1:21" ht="19.149999999999999" customHeight="1" x14ac:dyDescent="0.25">
      <c r="A47" s="213"/>
      <c r="B47" s="213"/>
      <c r="C47" s="213"/>
      <c r="D47" s="213"/>
      <c r="E47" s="213"/>
      <c r="F47" s="213"/>
      <c r="G47" s="215"/>
      <c r="H47" s="213"/>
      <c r="I47" s="213"/>
      <c r="J47" s="213"/>
      <c r="K47" s="213"/>
      <c r="L47" s="213"/>
    </row>
    <row r="48" spans="1:21" ht="30" x14ac:dyDescent="0.25">
      <c r="A48" s="246"/>
      <c r="B48" s="37" t="s">
        <v>269</v>
      </c>
      <c r="C48" s="48" t="s">
        <v>270</v>
      </c>
      <c r="D48" s="326" t="s">
        <v>271</v>
      </c>
      <c r="E48" s="326"/>
      <c r="F48" s="327"/>
      <c r="G48" s="49" t="s">
        <v>272</v>
      </c>
      <c r="H48" s="26" t="s">
        <v>273</v>
      </c>
      <c r="I48" s="247" t="e">
        <f>AVERAGEIFS('Idea log'!#REF!,'Idea log'!#REF!,"2021/22",'Idea log'!#REF!,"Project developed")</f>
        <v>#REF!</v>
      </c>
      <c r="J48" s="247" t="e">
        <f>AVERAGEIFS('Idea log'!#REF!,'Idea log'!#REF!,"2022/23",'Idea log'!#REF!,"Project developed")</f>
        <v>#REF!</v>
      </c>
      <c r="K48" s="247"/>
      <c r="L48" s="213"/>
      <c r="Q48" s="5"/>
    </row>
    <row r="49" spans="1:17" x14ac:dyDescent="0.25">
      <c r="A49" s="213"/>
      <c r="B49" s="213"/>
      <c r="C49" s="213"/>
      <c r="D49" s="213"/>
      <c r="E49" s="213"/>
      <c r="F49" s="213"/>
      <c r="G49" s="215"/>
      <c r="H49" s="213"/>
      <c r="I49" s="213"/>
      <c r="J49" s="213" t="e">
        <f>(J48-I48)/I48</f>
        <v>#REF!</v>
      </c>
      <c r="K49" s="213"/>
      <c r="L49" s="213"/>
    </row>
    <row r="50" spans="1:17" x14ac:dyDescent="0.25">
      <c r="A50" s="213"/>
      <c r="B50" s="213"/>
      <c r="C50" s="213"/>
      <c r="D50" s="213"/>
      <c r="E50" s="213"/>
      <c r="F50" s="213"/>
      <c r="G50" s="215"/>
      <c r="H50" s="213"/>
      <c r="I50" s="213"/>
      <c r="J50" s="213"/>
      <c r="K50" s="213"/>
      <c r="L50" s="213"/>
    </row>
    <row r="51" spans="1:17" x14ac:dyDescent="0.25">
      <c r="A51" s="213"/>
      <c r="B51" s="213"/>
      <c r="C51" s="213"/>
      <c r="D51" s="213"/>
      <c r="E51" s="213"/>
      <c r="F51" s="213"/>
      <c r="G51" s="215"/>
      <c r="H51" s="213"/>
      <c r="I51" s="213"/>
      <c r="J51" s="213"/>
      <c r="K51" s="213"/>
      <c r="L51" s="213"/>
    </row>
    <row r="52" spans="1:17" ht="45" x14ac:dyDescent="0.25">
      <c r="A52" s="248"/>
      <c r="B52" s="37" t="s">
        <v>274</v>
      </c>
      <c r="C52" s="45" t="s">
        <v>275</v>
      </c>
      <c r="D52" s="326" t="s">
        <v>276</v>
      </c>
      <c r="E52" s="326"/>
      <c r="F52" s="327"/>
      <c r="G52" s="49" t="s">
        <v>277</v>
      </c>
      <c r="H52" s="26" t="s">
        <v>278</v>
      </c>
      <c r="I52" s="244" t="s">
        <v>241</v>
      </c>
      <c r="J52" s="247" t="s">
        <v>241</v>
      </c>
      <c r="K52" s="247" t="s">
        <v>241</v>
      </c>
      <c r="L52" s="213"/>
      <c r="Q52" s="5"/>
    </row>
    <row r="53" spans="1:17" x14ac:dyDescent="0.25">
      <c r="A53" s="220"/>
      <c r="B53" s="34"/>
      <c r="C53" s="31"/>
      <c r="D53" s="32"/>
      <c r="E53" s="32"/>
      <c r="F53" s="32"/>
      <c r="G53" s="249"/>
      <c r="H53" s="31"/>
      <c r="I53" s="241"/>
      <c r="J53" s="213"/>
      <c r="K53" s="213"/>
      <c r="L53" s="213"/>
      <c r="Q53" s="5"/>
    </row>
    <row r="54" spans="1:17" x14ac:dyDescent="0.25">
      <c r="A54" s="213"/>
      <c r="B54" s="213"/>
      <c r="C54" s="213"/>
      <c r="D54" s="213"/>
      <c r="E54" s="213"/>
      <c r="F54" s="213"/>
      <c r="G54" s="215"/>
      <c r="H54" s="213"/>
      <c r="I54" s="213"/>
      <c r="J54" s="213"/>
      <c r="K54" s="213"/>
      <c r="L54" s="213"/>
    </row>
    <row r="55" spans="1:17" ht="42.75" x14ac:dyDescent="0.25">
      <c r="A55" s="220"/>
      <c r="B55" s="186" t="s">
        <v>279</v>
      </c>
      <c r="C55" s="188" t="s">
        <v>280</v>
      </c>
      <c r="D55" s="335" t="s">
        <v>281</v>
      </c>
      <c r="E55" s="326"/>
      <c r="F55" s="327"/>
      <c r="G55" s="49" t="s">
        <v>282</v>
      </c>
      <c r="H55" s="187" t="s">
        <v>283</v>
      </c>
      <c r="I55" s="244" t="s">
        <v>241</v>
      </c>
      <c r="J55" s="250" t="s">
        <v>284</v>
      </c>
      <c r="K55" s="244" t="s">
        <v>241</v>
      </c>
      <c r="L55" s="213"/>
    </row>
    <row r="56" spans="1:17" x14ac:dyDescent="0.25">
      <c r="A56" s="213"/>
      <c r="B56" s="213"/>
      <c r="C56" s="213"/>
      <c r="D56" s="213"/>
      <c r="E56" s="213"/>
      <c r="F56" s="213"/>
      <c r="G56" s="215"/>
      <c r="H56" s="213"/>
      <c r="I56" s="213"/>
      <c r="J56" s="213"/>
      <c r="K56" s="213"/>
      <c r="L56" s="213"/>
    </row>
    <row r="57" spans="1:17" ht="28.5" x14ac:dyDescent="0.25">
      <c r="A57" s="213"/>
      <c r="B57" s="37" t="s">
        <v>285</v>
      </c>
      <c r="C57" s="48" t="s">
        <v>286</v>
      </c>
      <c r="D57" s="326" t="s">
        <v>287</v>
      </c>
      <c r="E57" s="326"/>
      <c r="F57" s="327"/>
      <c r="G57" s="251" t="s">
        <v>288</v>
      </c>
      <c r="H57" s="213"/>
      <c r="I57" s="240" t="s">
        <v>289</v>
      </c>
      <c r="J57" s="240" t="s">
        <v>289</v>
      </c>
      <c r="K57" s="240" t="s">
        <v>289</v>
      </c>
      <c r="L57" s="213"/>
    </row>
    <row r="58" spans="1:17" x14ac:dyDescent="0.25">
      <c r="A58" s="213"/>
      <c r="B58" s="213"/>
      <c r="C58" s="213"/>
      <c r="D58" s="213"/>
      <c r="E58" s="213"/>
      <c r="F58" s="213"/>
      <c r="G58" s="215"/>
      <c r="H58" s="213"/>
      <c r="I58" s="213"/>
      <c r="J58" s="213"/>
      <c r="K58" s="213"/>
      <c r="L58" s="213"/>
    </row>
    <row r="59" spans="1:17" x14ac:dyDescent="0.25">
      <c r="A59" s="213"/>
      <c r="B59" s="213"/>
      <c r="C59" s="213"/>
      <c r="D59" s="213"/>
      <c r="E59" s="213"/>
      <c r="F59" s="213"/>
      <c r="G59" s="215"/>
      <c r="H59" s="213"/>
      <c r="I59" s="213"/>
      <c r="J59" s="213"/>
      <c r="K59" s="213"/>
      <c r="L59" s="213"/>
    </row>
    <row r="60" spans="1:17" ht="75.75" customHeight="1" x14ac:dyDescent="0.25">
      <c r="A60" s="50"/>
      <c r="B60" s="37" t="s">
        <v>290</v>
      </c>
      <c r="C60" s="39" t="s">
        <v>291</v>
      </c>
      <c r="D60" s="328" t="s">
        <v>292</v>
      </c>
      <c r="E60" s="328"/>
      <c r="F60" s="329"/>
      <c r="G60" s="40" t="s">
        <v>293</v>
      </c>
      <c r="H60" s="26" t="s">
        <v>294</v>
      </c>
      <c r="I60" s="252" t="s">
        <v>295</v>
      </c>
      <c r="J60" s="252" t="s">
        <v>295</v>
      </c>
      <c r="K60" s="252" t="s">
        <v>295</v>
      </c>
      <c r="L60" s="213"/>
    </row>
    <row r="61" spans="1:17" ht="8.65" customHeight="1" x14ac:dyDescent="0.25">
      <c r="A61" s="220"/>
      <c r="B61" s="34"/>
      <c r="C61" s="31"/>
      <c r="D61" s="32"/>
      <c r="E61" s="32"/>
      <c r="F61" s="32"/>
      <c r="G61" s="249"/>
      <c r="H61" s="34"/>
      <c r="I61" s="253"/>
      <c r="J61" s="213"/>
      <c r="K61" s="213"/>
      <c r="L61" s="213"/>
    </row>
    <row r="62" spans="1:17" ht="6.6" customHeight="1" x14ac:dyDescent="0.25">
      <c r="A62" s="213"/>
      <c r="B62" s="213"/>
      <c r="C62" s="213"/>
      <c r="D62" s="213"/>
      <c r="E62" s="213"/>
      <c r="F62" s="213"/>
      <c r="G62" s="215"/>
      <c r="H62" s="213"/>
      <c r="I62" s="213"/>
      <c r="J62" s="213"/>
      <c r="K62" s="213"/>
      <c r="L62" s="213"/>
    </row>
    <row r="63" spans="1:17" ht="45" customHeight="1" x14ac:dyDescent="0.25">
      <c r="A63" s="248"/>
      <c r="B63" s="37" t="s">
        <v>296</v>
      </c>
      <c r="C63" s="48" t="s">
        <v>297</v>
      </c>
      <c r="D63" s="324" t="s">
        <v>298</v>
      </c>
      <c r="E63" s="324"/>
      <c r="F63" s="325"/>
      <c r="G63" s="49" t="s">
        <v>299</v>
      </c>
      <c r="H63" s="26" t="s">
        <v>273</v>
      </c>
      <c r="I63" s="244" t="s">
        <v>241</v>
      </c>
      <c r="J63" s="244" t="s">
        <v>241</v>
      </c>
      <c r="K63" s="250" t="s">
        <v>300</v>
      </c>
      <c r="L63" s="213"/>
    </row>
    <row r="64" spans="1:17" ht="4.9000000000000004" customHeight="1" x14ac:dyDescent="0.25">
      <c r="A64" s="213"/>
      <c r="B64" s="213"/>
      <c r="C64" s="213"/>
      <c r="D64" s="213"/>
      <c r="E64" s="213"/>
      <c r="F64" s="213"/>
      <c r="G64" s="215"/>
      <c r="H64" s="213"/>
      <c r="I64" s="213"/>
      <c r="J64" s="213"/>
      <c r="K64" s="213"/>
      <c r="L64" s="213"/>
    </row>
    <row r="65" spans="1:22" ht="15" customHeight="1" x14ac:dyDescent="0.25">
      <c r="A65" s="213"/>
      <c r="B65" s="213"/>
      <c r="C65" s="213"/>
      <c r="D65" s="213"/>
      <c r="E65" s="213"/>
      <c r="F65" s="213"/>
      <c r="G65" s="215"/>
      <c r="H65" s="213"/>
      <c r="I65" s="213"/>
      <c r="J65" s="213"/>
      <c r="K65" s="213"/>
      <c r="L65" s="213"/>
    </row>
    <row r="66" spans="1:22" ht="52.5" customHeight="1" x14ac:dyDescent="0.25">
      <c r="A66" s="248"/>
      <c r="B66" s="37" t="s">
        <v>301</v>
      </c>
      <c r="C66" s="48" t="s">
        <v>302</v>
      </c>
      <c r="D66" s="326" t="s">
        <v>303</v>
      </c>
      <c r="E66" s="326"/>
      <c r="F66" s="327"/>
      <c r="G66" s="239" t="s">
        <v>304</v>
      </c>
      <c r="H66" s="26" t="s">
        <v>305</v>
      </c>
      <c r="I66" s="244">
        <v>1</v>
      </c>
      <c r="J66" s="244">
        <v>0</v>
      </c>
      <c r="K66" s="244">
        <v>0.33329999999999999</v>
      </c>
      <c r="L66" s="254" t="s">
        <v>306</v>
      </c>
      <c r="Q66" s="5"/>
    </row>
    <row r="67" spans="1:22" ht="6" customHeight="1" x14ac:dyDescent="0.25">
      <c r="A67" s="213"/>
      <c r="B67" s="213"/>
      <c r="C67" s="213"/>
      <c r="D67" s="213"/>
      <c r="E67" s="213"/>
      <c r="F67" s="213"/>
      <c r="G67" s="215"/>
      <c r="H67" s="213"/>
      <c r="I67" s="213"/>
      <c r="J67" s="213"/>
      <c r="K67" s="213"/>
      <c r="L67" s="213"/>
    </row>
    <row r="68" spans="1:22" ht="14.65" customHeight="1" x14ac:dyDescent="0.25">
      <c r="A68" s="213"/>
      <c r="B68" s="213"/>
      <c r="C68" s="213"/>
      <c r="D68" s="213"/>
      <c r="E68" s="213"/>
      <c r="F68" s="213"/>
      <c r="G68" s="215"/>
      <c r="H68" s="213"/>
      <c r="I68" s="213"/>
      <c r="J68" s="213"/>
      <c r="K68" s="213"/>
      <c r="L68" s="213"/>
      <c r="M68" s="156" t="s">
        <v>220</v>
      </c>
      <c r="N68" s="156" t="s">
        <v>221</v>
      </c>
      <c r="O68" s="156" t="s">
        <v>222</v>
      </c>
      <c r="P68" s="156" t="s">
        <v>223</v>
      </c>
      <c r="Q68" s="156" t="s">
        <v>224</v>
      </c>
      <c r="R68" s="156" t="s">
        <v>225</v>
      </c>
      <c r="S68" s="156" t="s">
        <v>226</v>
      </c>
      <c r="T68" s="156" t="s">
        <v>227</v>
      </c>
      <c r="U68" s="156" t="s">
        <v>228</v>
      </c>
    </row>
    <row r="69" spans="1:22" ht="77.650000000000006" customHeight="1" x14ac:dyDescent="0.25">
      <c r="A69" s="248"/>
      <c r="B69" s="37" t="s">
        <v>307</v>
      </c>
      <c r="C69" s="48" t="s">
        <v>308</v>
      </c>
      <c r="D69" s="326" t="s">
        <v>309</v>
      </c>
      <c r="E69" s="326"/>
      <c r="F69" s="327"/>
      <c r="G69" s="239" t="s">
        <v>310</v>
      </c>
      <c r="H69" s="26" t="s">
        <v>311</v>
      </c>
      <c r="I69" s="255">
        <f>SUM(M69:U69)</f>
        <v>772936915</v>
      </c>
      <c r="J69" s="255" t="s">
        <v>312</v>
      </c>
      <c r="K69" s="250" t="s">
        <v>313</v>
      </c>
      <c r="L69" s="213"/>
      <c r="M69" s="235"/>
      <c r="N69" s="235"/>
      <c r="O69" s="235"/>
      <c r="P69" s="235"/>
      <c r="Q69" s="256"/>
      <c r="R69" s="256">
        <v>707000000</v>
      </c>
      <c r="S69" s="256">
        <v>6836915</v>
      </c>
      <c r="T69" s="256">
        <v>30000000</v>
      </c>
      <c r="U69" s="256">
        <v>29100000</v>
      </c>
      <c r="V69" s="94"/>
    </row>
    <row r="70" spans="1:22" ht="6" customHeight="1" x14ac:dyDescent="0.25">
      <c r="A70" s="213"/>
      <c r="B70" s="213"/>
      <c r="C70" s="213"/>
      <c r="D70" s="213"/>
      <c r="E70" s="213"/>
      <c r="F70" s="213"/>
      <c r="G70" s="215"/>
      <c r="H70" s="213"/>
      <c r="I70" s="213"/>
      <c r="J70" s="213"/>
      <c r="K70" s="213"/>
      <c r="L70" s="213"/>
    </row>
    <row r="71" spans="1:22" ht="10.9" customHeight="1" x14ac:dyDescent="0.25">
      <c r="A71" s="213"/>
      <c r="B71" s="213"/>
      <c r="C71" s="213"/>
      <c r="D71" s="213"/>
      <c r="E71" s="213"/>
      <c r="F71" s="213"/>
      <c r="G71" s="215"/>
      <c r="H71" s="213"/>
      <c r="I71" s="213"/>
      <c r="J71" s="213"/>
      <c r="K71" s="213"/>
      <c r="L71" s="213"/>
    </row>
    <row r="72" spans="1:22" ht="48.75" customHeight="1" x14ac:dyDescent="0.25">
      <c r="A72" s="213"/>
      <c r="B72" s="37" t="s">
        <v>314</v>
      </c>
      <c r="C72" s="48" t="s">
        <v>315</v>
      </c>
      <c r="D72" s="324" t="s">
        <v>316</v>
      </c>
      <c r="E72" s="324"/>
      <c r="F72" s="325"/>
      <c r="G72" s="239" t="s">
        <v>317</v>
      </c>
      <c r="H72" s="51" t="s">
        <v>318</v>
      </c>
      <c r="I72" s="252">
        <f>(5*SUMPRODUCT('BAU log'!J5:J87,'BAU log'!T5:T87))+
(4*SUMPRODUCT('BAU log'!J5:J87,'BAU log'!U5:U87))+
(3*SUMPRODUCT('BAU log'!J5:J87,'BAU log'!V5:V87))+
(2*SUMPRODUCT('BAU log'!J5:J87,'BAU log'!W5:W87))+
(SUMPRODUCT('BAU log'!J5:J87,'BAU log'!X5:X87))</f>
        <v>0</v>
      </c>
      <c r="J72" s="252">
        <f>(5*SUMPRODUCT('BAU log'!K5:K87,'BAU log'!U5:U87))+
(4*SUMPRODUCT('BAU log'!K5:K87,'BAU log'!V5:V87))+
(3*SUMPRODUCT('BAU log'!K5:K87,'BAU log'!W5:W87))+
(2*SUMPRODUCT('BAU log'!K5:K87,'BAU log'!X5:X87))+
(SUMPRODUCT('BAU log'!K5:K87,'BAU log'!Y5:Y87))</f>
        <v>0</v>
      </c>
      <c r="K72" s="247" t="s">
        <v>241</v>
      </c>
      <c r="L72" s="213"/>
    </row>
    <row r="73" spans="1:22" x14ac:dyDescent="0.25">
      <c r="A73" s="213"/>
      <c r="B73" s="213"/>
      <c r="C73" s="213"/>
      <c r="D73" s="213"/>
      <c r="E73" s="213"/>
      <c r="F73" s="213"/>
      <c r="G73" s="215"/>
      <c r="H73" s="213"/>
      <c r="I73" s="213"/>
      <c r="J73" s="213"/>
      <c r="K73" s="213"/>
      <c r="L73" s="213"/>
    </row>
    <row r="74" spans="1:22" x14ac:dyDescent="0.25">
      <c r="A74" s="213"/>
      <c r="B74" s="213"/>
      <c r="C74" s="213"/>
      <c r="D74" s="213"/>
      <c r="E74" s="213"/>
      <c r="F74" s="213"/>
      <c r="G74" s="215"/>
      <c r="H74" s="213"/>
      <c r="I74" s="213"/>
      <c r="J74" s="213"/>
      <c r="K74" s="213"/>
      <c r="L74" s="213"/>
    </row>
    <row r="75" spans="1:22" x14ac:dyDescent="0.25">
      <c r="A75" s="213"/>
      <c r="B75" s="213"/>
      <c r="C75" s="213"/>
      <c r="D75" s="213"/>
      <c r="E75" s="213"/>
      <c r="F75" s="213"/>
      <c r="G75" s="215"/>
      <c r="H75" s="213"/>
      <c r="I75" s="213"/>
      <c r="J75" s="213"/>
      <c r="K75" s="213"/>
      <c r="L75" s="213"/>
    </row>
    <row r="76" spans="1:22" x14ac:dyDescent="0.25">
      <c r="A76" s="213"/>
      <c r="B76" s="212"/>
      <c r="C76" s="213"/>
      <c r="D76" s="213"/>
      <c r="E76" s="213"/>
      <c r="F76" s="213"/>
      <c r="G76" s="215"/>
      <c r="H76" s="213"/>
      <c r="I76" s="213"/>
      <c r="J76" s="213"/>
      <c r="K76" s="213"/>
      <c r="L76" s="213"/>
    </row>
    <row r="77" spans="1:22" x14ac:dyDescent="0.25">
      <c r="A77" s="213"/>
      <c r="B77" s="213"/>
      <c r="C77" s="213"/>
      <c r="D77" s="213"/>
      <c r="E77" s="213"/>
      <c r="F77" s="213"/>
      <c r="G77" s="215"/>
      <c r="H77" s="213"/>
      <c r="I77" s="213"/>
      <c r="J77" s="213"/>
      <c r="K77" s="213"/>
      <c r="L77" s="213"/>
    </row>
    <row r="78" spans="1:22" x14ac:dyDescent="0.25">
      <c r="A78" s="213"/>
      <c r="B78" s="213"/>
      <c r="C78" s="213"/>
      <c r="D78" s="213"/>
      <c r="E78" s="213"/>
      <c r="F78" s="213"/>
      <c r="G78" s="215"/>
      <c r="H78" s="213"/>
      <c r="I78" s="213"/>
      <c r="J78" s="213"/>
      <c r="K78" s="213"/>
      <c r="L78" s="213"/>
    </row>
    <row r="79" spans="1:22" x14ac:dyDescent="0.25">
      <c r="A79" s="213"/>
      <c r="B79" s="213"/>
      <c r="C79" s="213"/>
      <c r="D79" s="213"/>
      <c r="E79" s="213"/>
      <c r="F79" s="213"/>
      <c r="G79" s="215"/>
      <c r="H79" s="213"/>
      <c r="I79" s="213"/>
      <c r="J79" s="213"/>
      <c r="K79" s="213"/>
      <c r="L79" s="213"/>
    </row>
    <row r="80" spans="1:22" x14ac:dyDescent="0.25">
      <c r="A80" s="213"/>
      <c r="B80" s="213"/>
      <c r="C80" s="213"/>
      <c r="D80" s="213"/>
      <c r="E80" s="213"/>
      <c r="F80" s="213"/>
      <c r="G80" s="215"/>
      <c r="H80" s="213"/>
      <c r="I80" s="213"/>
      <c r="J80" s="213"/>
      <c r="K80" s="213"/>
      <c r="L80" s="213"/>
    </row>
    <row r="124" spans="28:29" ht="23.25" x14ac:dyDescent="0.35">
      <c r="AB124" s="6" t="s">
        <v>319</v>
      </c>
      <c r="AC124" s="6"/>
    </row>
    <row r="125" spans="28:29" ht="23.25" x14ac:dyDescent="0.35">
      <c r="AB125" s="6" t="s">
        <v>320</v>
      </c>
      <c r="AC125" s="6"/>
    </row>
    <row r="126" spans="28:29" ht="23.25" x14ac:dyDescent="0.35">
      <c r="AB126" s="6" t="s">
        <v>321</v>
      </c>
      <c r="AC126" s="6"/>
    </row>
    <row r="127" spans="28:29" ht="23.25" x14ac:dyDescent="0.35">
      <c r="AB127" s="6" t="s">
        <v>322</v>
      </c>
      <c r="AC127" s="6"/>
    </row>
  </sheetData>
  <mergeCells count="16">
    <mergeCell ref="I1:J1"/>
    <mergeCell ref="D57:F57"/>
    <mergeCell ref="C1:F1"/>
    <mergeCell ref="D45:F45"/>
    <mergeCell ref="D6:F6"/>
    <mergeCell ref="D3:F3"/>
    <mergeCell ref="D9:F9"/>
    <mergeCell ref="D2:F2"/>
    <mergeCell ref="D55:F55"/>
    <mergeCell ref="D72:F72"/>
    <mergeCell ref="D48:F48"/>
    <mergeCell ref="D52:F52"/>
    <mergeCell ref="D69:F69"/>
    <mergeCell ref="D66:F66"/>
    <mergeCell ref="D60:F60"/>
    <mergeCell ref="D63:F63"/>
  </mergeCells>
  <conditionalFormatting sqref="P5">
    <cfRule type="containsText" dxfId="8" priority="57" operator="containsText" text="Amber">
      <formula>NOT(ISERROR(SEARCH("Amber",P5)))</formula>
    </cfRule>
    <cfRule type="containsText" dxfId="7" priority="58" operator="containsText" text="Green">
      <formula>NOT(ISERROR(SEARCH("Green",P5)))</formula>
    </cfRule>
    <cfRule type="containsText" dxfId="6" priority="59" operator="containsText" text="Red">
      <formula>NOT(ISERROR(SEARCH("Red",P5)))</formula>
    </cfRule>
  </conditionalFormatting>
  <pageMargins left="0.7" right="0.7" top="0.75" bottom="0.75" header="0.3" footer="0.3"/>
  <pageSetup paperSize="9" orientation="portrait" r:id="rId1"/>
  <headerFooter>
    <oddFooter>&amp;C&amp;1#&amp;"Calibri"&amp;12&amp;K008000Internal Use</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theme="5" tint="0.39997558519241921"/>
  </sheetPr>
  <dimension ref="A1:U56"/>
  <sheetViews>
    <sheetView zoomScale="70" zoomScaleNormal="70" workbookViewId="0">
      <pane xSplit="2" ySplit="4" topLeftCell="I35" activePane="bottomRight" state="frozen"/>
      <selection pane="topRight" activeCell="C1" sqref="C1"/>
      <selection pane="bottomLeft" activeCell="A5" sqref="A5"/>
      <selection pane="bottomRight" activeCell="I35" sqref="I35"/>
    </sheetView>
  </sheetViews>
  <sheetFormatPr defaultColWidth="9.28515625" defaultRowHeight="15" outlineLevelRow="1" x14ac:dyDescent="0.25"/>
  <cols>
    <col min="1" max="1" width="24" style="1" customWidth="1"/>
    <col min="2" max="2" width="5.7109375" style="1" customWidth="1"/>
    <col min="3" max="3" width="35.28515625" style="1" customWidth="1"/>
    <col min="4" max="4" width="25.42578125" style="1" customWidth="1"/>
    <col min="5" max="5" width="21.42578125" style="1" customWidth="1"/>
    <col min="6" max="6" width="20.28515625" style="1" customWidth="1"/>
    <col min="7" max="7" width="63" style="1" customWidth="1"/>
    <col min="8" max="8" width="24.7109375" style="1" customWidth="1"/>
    <col min="9" max="9" width="31.42578125" style="1" customWidth="1"/>
    <col min="10" max="10" width="29.42578125" style="1" customWidth="1"/>
    <col min="11" max="12" width="27.28515625" style="1" customWidth="1"/>
    <col min="13" max="13" width="12.28515625" style="1" bestFit="1" customWidth="1"/>
    <col min="14" max="14" width="5.42578125" style="1" bestFit="1" customWidth="1"/>
    <col min="15" max="15" width="5.5703125" style="1" bestFit="1" customWidth="1"/>
    <col min="16" max="16" width="8.28515625" style="1" bestFit="1" customWidth="1"/>
    <col min="17" max="17" width="6.28515625" style="1" bestFit="1" customWidth="1"/>
    <col min="18" max="18" width="6.5703125" style="1" bestFit="1" customWidth="1"/>
    <col min="19" max="19" width="8.28515625" style="1" bestFit="1" customWidth="1"/>
    <col min="20" max="20" width="6.42578125" style="1" customWidth="1"/>
    <col min="21" max="21" width="7.28515625" style="1" customWidth="1"/>
    <col min="22" max="16384" width="9.28515625" style="1"/>
  </cols>
  <sheetData>
    <row r="1" spans="1:18" x14ac:dyDescent="0.25">
      <c r="A1" s="213"/>
      <c r="B1" s="213"/>
      <c r="C1" s="213"/>
      <c r="D1" s="213"/>
      <c r="E1" s="213"/>
      <c r="F1" s="213"/>
      <c r="G1" s="213"/>
      <c r="H1" s="213"/>
      <c r="I1" s="213"/>
      <c r="J1" s="213"/>
      <c r="K1" s="213"/>
      <c r="L1" s="213"/>
      <c r="M1" s="213"/>
      <c r="N1" s="213"/>
      <c r="O1" s="213"/>
      <c r="P1" s="213"/>
      <c r="Q1" s="213"/>
      <c r="R1" s="213"/>
    </row>
    <row r="2" spans="1:18" ht="27" thickBot="1" x14ac:dyDescent="0.45">
      <c r="A2" s="213"/>
      <c r="B2" s="56" t="s">
        <v>323</v>
      </c>
      <c r="C2" s="257"/>
      <c r="D2" s="257"/>
      <c r="E2" s="257"/>
      <c r="F2" s="257"/>
      <c r="G2" s="257"/>
      <c r="H2" s="257"/>
      <c r="I2" s="257"/>
      <c r="J2" s="213"/>
      <c r="K2" s="213"/>
      <c r="L2" s="213"/>
      <c r="M2" s="213"/>
      <c r="N2" s="213"/>
      <c r="O2" s="213"/>
      <c r="P2" s="213"/>
      <c r="Q2" s="213"/>
      <c r="R2" s="213"/>
    </row>
    <row r="3" spans="1:18" x14ac:dyDescent="0.25">
      <c r="A3" s="213"/>
      <c r="B3" s="213"/>
      <c r="C3" s="213"/>
      <c r="D3" s="213"/>
      <c r="E3" s="213"/>
      <c r="F3" s="213"/>
      <c r="G3" s="213"/>
      <c r="H3" s="213"/>
      <c r="I3" s="213"/>
      <c r="J3" s="213"/>
      <c r="K3" s="213"/>
      <c r="L3" s="213"/>
      <c r="M3" s="213"/>
      <c r="N3" s="213"/>
      <c r="O3" s="213"/>
      <c r="P3" s="213"/>
      <c r="Q3" s="213"/>
      <c r="R3" s="213"/>
    </row>
    <row r="4" spans="1:18" ht="25.15" customHeight="1" thickBot="1" x14ac:dyDescent="0.3">
      <c r="A4" s="213"/>
      <c r="B4" s="84" t="s">
        <v>212</v>
      </c>
      <c r="C4" s="84" t="s">
        <v>213</v>
      </c>
      <c r="D4" s="344" t="s">
        <v>214</v>
      </c>
      <c r="E4" s="344"/>
      <c r="F4" s="344"/>
      <c r="G4" s="84" t="s">
        <v>324</v>
      </c>
      <c r="H4" s="14" t="s">
        <v>216</v>
      </c>
      <c r="I4" s="84" t="s">
        <v>217</v>
      </c>
      <c r="J4" s="84" t="s">
        <v>218</v>
      </c>
      <c r="K4" s="14" t="s">
        <v>219</v>
      </c>
      <c r="L4" s="14"/>
    </row>
    <row r="5" spans="1:18" ht="34.9" customHeight="1" x14ac:dyDescent="0.25">
      <c r="A5" s="213"/>
      <c r="B5" s="336" t="s">
        <v>325</v>
      </c>
      <c r="C5" s="338" t="s">
        <v>326</v>
      </c>
      <c r="D5" s="340" t="s">
        <v>327</v>
      </c>
      <c r="E5" s="340"/>
      <c r="F5" s="341"/>
      <c r="G5" s="342" t="s">
        <v>328</v>
      </c>
      <c r="H5" s="258"/>
      <c r="I5" s="36" t="s">
        <v>329</v>
      </c>
      <c r="J5" s="36" t="s">
        <v>329</v>
      </c>
      <c r="K5" s="36" t="s">
        <v>329</v>
      </c>
      <c r="L5" s="213"/>
    </row>
    <row r="6" spans="1:18" s="2" customFormat="1" ht="60.6" customHeight="1" x14ac:dyDescent="0.2">
      <c r="A6" s="215"/>
      <c r="B6" s="337"/>
      <c r="C6" s="339"/>
      <c r="D6" s="332"/>
      <c r="E6" s="332"/>
      <c r="F6" s="333"/>
      <c r="G6" s="343"/>
      <c r="H6" s="259"/>
      <c r="I6" s="260" t="s">
        <v>330</v>
      </c>
      <c r="J6" s="260" t="s">
        <v>331</v>
      </c>
      <c r="K6" s="261" t="s">
        <v>246</v>
      </c>
      <c r="L6" s="213"/>
    </row>
    <row r="7" spans="1:18" x14ac:dyDescent="0.25">
      <c r="A7" s="213"/>
      <c r="B7" s="213"/>
      <c r="C7" s="213"/>
      <c r="D7" s="213"/>
      <c r="E7" s="213"/>
      <c r="F7" s="213"/>
      <c r="G7" s="213"/>
      <c r="H7" s="216"/>
      <c r="I7" s="216"/>
      <c r="J7" s="213"/>
      <c r="K7" s="213"/>
      <c r="L7" s="213"/>
      <c r="M7" s="213"/>
      <c r="N7" s="213"/>
      <c r="O7" s="213"/>
      <c r="P7" s="213"/>
      <c r="Q7" s="213"/>
      <c r="R7" s="213"/>
    </row>
    <row r="8" spans="1:18" outlineLevel="1" x14ac:dyDescent="0.25">
      <c r="A8" s="213"/>
      <c r="B8" s="213"/>
      <c r="C8" s="17"/>
      <c r="D8" s="17"/>
      <c r="E8" s="17"/>
      <c r="F8" s="17"/>
      <c r="G8" s="17"/>
      <c r="H8" s="213"/>
      <c r="I8" s="213"/>
      <c r="J8" s="213"/>
      <c r="K8" s="213"/>
      <c r="L8" s="213"/>
      <c r="M8" s="213"/>
      <c r="N8" s="213"/>
      <c r="O8" s="213"/>
      <c r="P8" s="213"/>
      <c r="Q8" s="213"/>
      <c r="R8" s="213"/>
    </row>
    <row r="9" spans="1:18" outlineLevel="1" x14ac:dyDescent="0.25">
      <c r="A9" s="213"/>
      <c r="B9" s="213"/>
      <c r="C9" s="22" t="s">
        <v>332</v>
      </c>
      <c r="D9" s="262" t="s">
        <v>333</v>
      </c>
      <c r="E9" s="262" t="s">
        <v>334</v>
      </c>
      <c r="F9" s="17"/>
      <c r="G9" s="17"/>
      <c r="H9" s="213"/>
      <c r="I9" s="213"/>
      <c r="J9" s="213"/>
      <c r="K9" s="213"/>
      <c r="L9" s="213"/>
      <c r="M9" s="213"/>
      <c r="N9" s="213"/>
      <c r="O9" s="213"/>
      <c r="P9" s="213"/>
      <c r="Q9" s="213"/>
      <c r="R9" s="213"/>
    </row>
    <row r="10" spans="1:18" outlineLevel="1" x14ac:dyDescent="0.25">
      <c r="A10" s="213"/>
      <c r="B10" s="213"/>
      <c r="C10" s="213" t="s">
        <v>198</v>
      </c>
      <c r="D10" s="218">
        <v>21</v>
      </c>
      <c r="E10" s="213">
        <v>5</v>
      </c>
      <c r="F10" s="17"/>
      <c r="G10" s="17"/>
      <c r="H10" s="213"/>
      <c r="I10" s="213"/>
      <c r="J10" s="213"/>
      <c r="K10" s="213"/>
      <c r="L10" s="213"/>
      <c r="M10" s="213"/>
      <c r="N10" s="213"/>
      <c r="O10" s="213"/>
      <c r="P10" s="213"/>
      <c r="Q10" s="213"/>
      <c r="R10" s="213"/>
    </row>
    <row r="11" spans="1:18" outlineLevel="1" x14ac:dyDescent="0.25">
      <c r="A11" s="213"/>
      <c r="B11" s="213"/>
      <c r="C11" s="213" t="s">
        <v>335</v>
      </c>
      <c r="D11" s="218">
        <v>12</v>
      </c>
      <c r="E11" s="213">
        <v>16</v>
      </c>
      <c r="F11" s="218"/>
      <c r="G11" s="213"/>
      <c r="H11" s="213"/>
      <c r="I11" s="213"/>
      <c r="J11" s="213"/>
      <c r="K11" s="213"/>
      <c r="L11" s="213"/>
      <c r="M11" s="213"/>
      <c r="N11" s="213"/>
      <c r="O11" s="213"/>
      <c r="P11" s="213"/>
      <c r="Q11" s="213"/>
      <c r="R11" s="213"/>
    </row>
    <row r="12" spans="1:18" outlineLevel="1" x14ac:dyDescent="0.25">
      <c r="A12" s="213"/>
      <c r="B12" s="213"/>
      <c r="C12" s="213" t="s">
        <v>336</v>
      </c>
      <c r="D12" s="218">
        <v>4</v>
      </c>
      <c r="E12" s="213">
        <v>2</v>
      </c>
      <c r="F12" s="213"/>
      <c r="G12" s="213"/>
      <c r="H12" s="213"/>
      <c r="I12" s="213"/>
      <c r="J12" s="213"/>
      <c r="K12" s="213"/>
      <c r="L12" s="213"/>
      <c r="M12" s="213"/>
      <c r="N12" s="213"/>
      <c r="O12" s="213"/>
      <c r="P12" s="213"/>
      <c r="Q12" s="213"/>
      <c r="R12" s="213"/>
    </row>
    <row r="13" spans="1:18" outlineLevel="1" x14ac:dyDescent="0.25">
      <c r="A13" s="213"/>
      <c r="B13" s="213"/>
      <c r="C13" s="213" t="s">
        <v>191</v>
      </c>
      <c r="D13" s="218">
        <v>83</v>
      </c>
      <c r="E13" s="213">
        <v>10</v>
      </c>
      <c r="F13" s="218"/>
      <c r="G13" s="213"/>
      <c r="H13" s="213"/>
      <c r="I13" s="213"/>
      <c r="J13" s="213"/>
      <c r="K13" s="213"/>
      <c r="L13" s="213"/>
      <c r="M13" s="213"/>
      <c r="N13" s="213"/>
      <c r="O13" s="213"/>
      <c r="P13" s="213"/>
      <c r="Q13" s="213"/>
      <c r="R13" s="213"/>
    </row>
    <row r="14" spans="1:18" outlineLevel="1" x14ac:dyDescent="0.25">
      <c r="A14" s="213"/>
      <c r="B14" s="213"/>
      <c r="C14" s="213" t="s">
        <v>194</v>
      </c>
      <c r="D14" s="218">
        <v>27</v>
      </c>
      <c r="E14" s="213">
        <v>18</v>
      </c>
      <c r="F14" s="218"/>
      <c r="G14" s="213"/>
      <c r="H14" s="213"/>
      <c r="I14" s="213"/>
      <c r="J14" s="213"/>
      <c r="K14" s="213"/>
      <c r="L14" s="213"/>
      <c r="M14" s="213"/>
      <c r="N14" s="213"/>
      <c r="O14" s="213"/>
      <c r="P14" s="213"/>
      <c r="Q14" s="213"/>
      <c r="R14" s="213"/>
    </row>
    <row r="15" spans="1:18" outlineLevel="1" x14ac:dyDescent="0.25">
      <c r="A15" s="213"/>
      <c r="B15" s="213"/>
      <c r="C15" s="213" t="s">
        <v>196</v>
      </c>
      <c r="D15" s="218">
        <v>34</v>
      </c>
      <c r="E15" s="213">
        <v>15</v>
      </c>
      <c r="F15" s="218"/>
      <c r="G15" s="213"/>
      <c r="H15" s="213"/>
      <c r="I15" s="213"/>
      <c r="J15" s="213"/>
      <c r="K15" s="213"/>
      <c r="L15" s="213"/>
      <c r="M15" s="213"/>
      <c r="N15" s="213"/>
      <c r="O15" s="213"/>
      <c r="P15" s="213"/>
      <c r="Q15" s="213"/>
      <c r="R15" s="213"/>
    </row>
    <row r="16" spans="1:18" outlineLevel="1" x14ac:dyDescent="0.25">
      <c r="A16" s="213"/>
      <c r="B16" s="213"/>
      <c r="C16" s="213" t="s">
        <v>201</v>
      </c>
      <c r="D16" s="218">
        <v>5</v>
      </c>
      <c r="E16" s="213">
        <v>3</v>
      </c>
      <c r="F16" s="218"/>
      <c r="G16" s="213"/>
      <c r="H16" s="213"/>
      <c r="I16" s="213"/>
      <c r="J16" s="213"/>
      <c r="K16" s="213"/>
      <c r="L16" s="213"/>
      <c r="M16" s="213"/>
      <c r="N16" s="213"/>
      <c r="O16" s="213"/>
      <c r="P16" s="213"/>
      <c r="Q16" s="213"/>
      <c r="R16" s="213"/>
    </row>
    <row r="17" spans="1:21" outlineLevel="1" x14ac:dyDescent="0.25">
      <c r="A17" s="213"/>
      <c r="B17" s="213"/>
      <c r="C17" s="263" t="s">
        <v>203</v>
      </c>
      <c r="D17" s="264">
        <v>13</v>
      </c>
      <c r="E17" s="263">
        <v>2</v>
      </c>
      <c r="F17" s="218"/>
      <c r="G17" s="213"/>
      <c r="H17" s="213"/>
      <c r="I17" s="213"/>
      <c r="J17" s="213"/>
      <c r="K17" s="213"/>
      <c r="L17" s="213"/>
      <c r="M17" s="213"/>
      <c r="N17" s="213"/>
      <c r="O17" s="213"/>
      <c r="P17" s="213"/>
      <c r="Q17" s="213"/>
      <c r="R17" s="213"/>
    </row>
    <row r="18" spans="1:21" outlineLevel="1" x14ac:dyDescent="0.25">
      <c r="A18" s="213"/>
      <c r="B18" s="213"/>
      <c r="C18" s="213" t="s">
        <v>258</v>
      </c>
      <c r="D18" s="218">
        <v>199</v>
      </c>
      <c r="E18" s="213">
        <v>71</v>
      </c>
      <c r="F18" s="218"/>
      <c r="G18" s="213"/>
      <c r="H18" s="213"/>
      <c r="I18" s="213"/>
      <c r="J18" s="213"/>
      <c r="K18" s="213"/>
      <c r="L18" s="213"/>
      <c r="M18" s="213"/>
      <c r="N18" s="213"/>
      <c r="O18" s="213"/>
      <c r="P18" s="213"/>
      <c r="Q18" s="213"/>
      <c r="R18" s="213"/>
    </row>
    <row r="19" spans="1:21" outlineLevel="1" x14ac:dyDescent="0.25">
      <c r="A19" s="213"/>
      <c r="B19" s="213"/>
      <c r="C19" s="213"/>
      <c r="D19" s="213"/>
      <c r="E19" s="213"/>
      <c r="F19" s="218"/>
      <c r="G19" s="213"/>
      <c r="H19" s="213"/>
      <c r="I19" s="213"/>
      <c r="J19" s="213"/>
      <c r="K19" s="213"/>
      <c r="L19" s="213"/>
      <c r="M19" s="213"/>
      <c r="N19" s="213"/>
      <c r="O19" s="213"/>
      <c r="P19" s="213"/>
      <c r="Q19" s="213"/>
      <c r="R19" s="213"/>
    </row>
    <row r="20" spans="1:21" outlineLevel="1" x14ac:dyDescent="0.25">
      <c r="A20" s="213"/>
      <c r="B20" s="213"/>
      <c r="C20" s="213"/>
      <c r="D20" s="213"/>
      <c r="E20" s="213"/>
      <c r="F20" s="218"/>
      <c r="G20" s="213"/>
      <c r="H20" s="213"/>
      <c r="I20" s="213"/>
      <c r="J20" s="213"/>
      <c r="K20" s="213"/>
      <c r="L20" s="213"/>
      <c r="M20" s="213"/>
      <c r="N20" s="213"/>
      <c r="O20" s="213"/>
      <c r="P20" s="213"/>
      <c r="Q20" s="213"/>
      <c r="R20" s="213"/>
    </row>
    <row r="21" spans="1:21" outlineLevel="1" x14ac:dyDescent="0.25">
      <c r="A21" s="213"/>
      <c r="B21" s="213"/>
      <c r="C21" s="213"/>
      <c r="D21" s="218"/>
      <c r="E21" s="218"/>
      <c r="F21" s="218"/>
      <c r="G21" s="213"/>
      <c r="H21" s="213"/>
      <c r="I21" s="213"/>
      <c r="J21" s="213"/>
      <c r="K21" s="213"/>
      <c r="L21" s="213"/>
      <c r="M21" s="213"/>
      <c r="N21" s="213"/>
      <c r="O21" s="213"/>
      <c r="P21" s="213"/>
      <c r="Q21" s="213"/>
      <c r="R21" s="213"/>
    </row>
    <row r="22" spans="1:21" outlineLevel="1" x14ac:dyDescent="0.25">
      <c r="A22" s="213"/>
      <c r="B22" s="213"/>
      <c r="C22" s="213"/>
      <c r="D22" s="218"/>
      <c r="E22" s="218"/>
      <c r="F22" s="218"/>
      <c r="G22" s="213"/>
      <c r="H22" s="213"/>
      <c r="I22" s="213"/>
      <c r="J22" s="213"/>
      <c r="K22" s="213"/>
      <c r="L22" s="213"/>
      <c r="M22" s="213"/>
      <c r="N22" s="213"/>
      <c r="O22" s="213"/>
      <c r="P22" s="213"/>
      <c r="Q22" s="213"/>
      <c r="R22" s="213"/>
    </row>
    <row r="23" spans="1:21" outlineLevel="1" x14ac:dyDescent="0.25">
      <c r="A23" s="213"/>
      <c r="B23" s="213"/>
      <c r="C23" s="213"/>
      <c r="D23" s="218"/>
      <c r="E23" s="218"/>
      <c r="F23" s="218"/>
      <c r="G23" s="213"/>
      <c r="H23" s="213"/>
      <c r="I23" s="213"/>
      <c r="J23" s="213"/>
      <c r="K23" s="213"/>
      <c r="L23" s="213"/>
      <c r="M23" s="213"/>
      <c r="N23" s="213"/>
      <c r="O23" s="213"/>
      <c r="P23" s="213"/>
      <c r="Q23" s="213"/>
      <c r="R23" s="213"/>
    </row>
    <row r="24" spans="1:21" outlineLevel="1" x14ac:dyDescent="0.25">
      <c r="A24" s="213"/>
      <c r="B24" s="213"/>
      <c r="C24" s="213"/>
      <c r="D24" s="218"/>
      <c r="E24" s="218"/>
      <c r="F24" s="218"/>
      <c r="G24" s="213"/>
      <c r="H24" s="213"/>
      <c r="I24" s="213"/>
      <c r="J24" s="213"/>
      <c r="K24" s="213"/>
      <c r="L24" s="213"/>
      <c r="M24" s="213"/>
      <c r="N24" s="213"/>
      <c r="O24" s="213"/>
      <c r="P24" s="213"/>
      <c r="Q24" s="213"/>
      <c r="R24" s="213"/>
    </row>
    <row r="25" spans="1:21" outlineLevel="1" x14ac:dyDescent="0.25">
      <c r="A25" s="213"/>
      <c r="B25" s="213"/>
      <c r="C25" s="213"/>
      <c r="D25" s="218"/>
      <c r="E25" s="218"/>
      <c r="F25" s="218"/>
      <c r="G25" s="213"/>
      <c r="H25" s="213"/>
      <c r="I25" s="213"/>
      <c r="J25" s="213"/>
      <c r="K25" s="213"/>
      <c r="L25" s="213"/>
      <c r="M25" s="213"/>
      <c r="N25" s="213"/>
      <c r="O25" s="213"/>
      <c r="P25" s="213"/>
      <c r="Q25" s="213"/>
      <c r="R25" s="213"/>
    </row>
    <row r="26" spans="1:21" x14ac:dyDescent="0.25">
      <c r="A26" s="213"/>
      <c r="B26" s="213"/>
      <c r="C26" s="213"/>
      <c r="D26" s="213"/>
      <c r="E26" s="213"/>
      <c r="F26" s="213"/>
      <c r="G26" s="213"/>
      <c r="H26" s="213"/>
      <c r="I26" s="213"/>
      <c r="J26" s="213"/>
      <c r="K26" s="213"/>
      <c r="L26" s="213"/>
      <c r="M26" s="213"/>
      <c r="N26" s="213"/>
      <c r="O26" s="213"/>
      <c r="P26" s="213"/>
      <c r="Q26" s="213"/>
      <c r="R26" s="213"/>
    </row>
    <row r="27" spans="1:21" s="3" customFormat="1" ht="59.1" customHeight="1" x14ac:dyDescent="0.2">
      <c r="A27" s="249"/>
      <c r="B27" s="23" t="s">
        <v>337</v>
      </c>
      <c r="C27" s="24" t="s">
        <v>338</v>
      </c>
      <c r="D27" s="326" t="s">
        <v>339</v>
      </c>
      <c r="E27" s="326"/>
      <c r="F27" s="327"/>
      <c r="G27" s="25" t="s">
        <v>340</v>
      </c>
      <c r="H27" s="26" t="s">
        <v>341</v>
      </c>
      <c r="I27" s="265" t="e">
        <f>SUMIF('Project log'!#REF!,"2021/22",'Project log'!#REF!)/SUMIF('Project log'!#REF!,"2021/22",'Project log'!#REF!)</f>
        <v>#REF!</v>
      </c>
      <c r="J27" s="265" t="e">
        <f>SUMIF('Project log'!#REF!,"2022/23",'Project log'!#REF!)/SUMIF('Project log'!#REF!,"2022/23",'Project log'!#REF!)</f>
        <v>#REF!</v>
      </c>
      <c r="K27" s="265" t="e">
        <f>(SUMIF('Project log'!#REF!,"2021/22",'Project log'!#REF!)+SUMIF('Project log'!#REF!,"2022/23",'Project log'!#REF!))/(SUMIF('Project log'!#REF!,"2021/22",'Project log'!#REF!)+SUMIF('Project log'!#REF!,"2022/23",'Project log'!#REF!))</f>
        <v>#REF!</v>
      </c>
      <c r="L27" s="213"/>
    </row>
    <row r="28" spans="1:21" x14ac:dyDescent="0.25">
      <c r="A28" s="213"/>
      <c r="B28" s="213"/>
      <c r="C28" s="213"/>
      <c r="D28" s="213"/>
      <c r="E28" s="213"/>
      <c r="F28" s="213"/>
      <c r="G28" s="213"/>
      <c r="H28" s="213"/>
      <c r="I28" s="216"/>
      <c r="J28" s="213"/>
      <c r="K28" s="213"/>
      <c r="L28" s="213"/>
      <c r="M28" s="213"/>
      <c r="N28" s="213"/>
      <c r="O28" s="213"/>
      <c r="P28" s="213"/>
      <c r="Q28" s="213"/>
      <c r="R28" s="213"/>
    </row>
    <row r="29" spans="1:21" ht="30" x14ac:dyDescent="0.25">
      <c r="A29" s="213"/>
      <c r="B29" s="213"/>
      <c r="C29" s="213"/>
      <c r="D29" s="213"/>
      <c r="E29" s="213"/>
      <c r="F29" s="213"/>
      <c r="G29" s="213"/>
      <c r="H29" s="213"/>
      <c r="I29" s="216"/>
      <c r="J29" s="213"/>
      <c r="K29" s="213"/>
      <c r="L29" s="213"/>
      <c r="M29" s="134" t="s">
        <v>220</v>
      </c>
      <c r="N29" s="134" t="s">
        <v>221</v>
      </c>
      <c r="O29" s="134" t="s">
        <v>222</v>
      </c>
      <c r="P29" s="134" t="s">
        <v>223</v>
      </c>
      <c r="Q29" s="134" t="s">
        <v>224</v>
      </c>
      <c r="R29" s="134" t="s">
        <v>225</v>
      </c>
      <c r="S29" s="134" t="s">
        <v>226</v>
      </c>
      <c r="T29" s="134" t="s">
        <v>227</v>
      </c>
      <c r="U29" s="134" t="s">
        <v>228</v>
      </c>
    </row>
    <row r="30" spans="1:21" ht="66.599999999999994" customHeight="1" x14ac:dyDescent="0.25">
      <c r="A30" s="213"/>
      <c r="B30" s="23" t="s">
        <v>342</v>
      </c>
      <c r="C30" s="24" t="s">
        <v>343</v>
      </c>
      <c r="D30" s="326" t="s">
        <v>344</v>
      </c>
      <c r="E30" s="326"/>
      <c r="F30" s="327"/>
      <c r="G30" s="27" t="s">
        <v>345</v>
      </c>
      <c r="H30" s="26" t="str">
        <f ca="1">CONCATENATE("Number of FTE ",YEAR(EDATE(TODAY(),-4))-0,"/",(YEAR(EDATE(TODAY(),-4))-1999),":")</f>
        <v>Number of FTE 2024/25:</v>
      </c>
      <c r="I30" s="261">
        <f>SUM(M30:U30)</f>
        <v>50</v>
      </c>
      <c r="J30" s="261" t="s">
        <v>312</v>
      </c>
      <c r="K30" s="261" t="s">
        <v>241</v>
      </c>
      <c r="L30" s="213"/>
      <c r="M30" s="261"/>
      <c r="N30" s="261"/>
      <c r="O30" s="261"/>
      <c r="P30" s="261"/>
      <c r="Q30" s="261"/>
      <c r="R30" s="261">
        <v>10</v>
      </c>
      <c r="S30" s="261">
        <v>18</v>
      </c>
      <c r="T30" s="261">
        <v>18</v>
      </c>
      <c r="U30" s="261">
        <v>4</v>
      </c>
    </row>
    <row r="31" spans="1:21" s="8" customFormat="1" x14ac:dyDescent="0.25">
      <c r="A31" s="85"/>
      <c r="B31" s="28"/>
      <c r="C31" s="28"/>
      <c r="D31" s="29"/>
      <c r="E31" s="29"/>
      <c r="F31" s="29"/>
      <c r="G31" s="140"/>
      <c r="H31" s="28"/>
      <c r="I31" s="211" t="s">
        <v>346</v>
      </c>
      <c r="J31" s="85"/>
      <c r="K31" s="213"/>
      <c r="L31" s="213"/>
      <c r="M31" s="85"/>
      <c r="N31" s="85"/>
      <c r="O31" s="85"/>
      <c r="P31" s="85"/>
      <c r="Q31" s="85"/>
      <c r="R31" s="85"/>
    </row>
    <row r="32" spans="1:21" x14ac:dyDescent="0.25">
      <c r="A32" s="213"/>
      <c r="B32" s="213"/>
      <c r="C32" s="213"/>
      <c r="D32" s="213"/>
      <c r="E32" s="213"/>
      <c r="F32" s="213"/>
      <c r="G32" s="213"/>
      <c r="H32" s="213"/>
      <c r="I32" s="216"/>
      <c r="J32" s="213"/>
      <c r="K32" s="213"/>
      <c r="L32" s="213"/>
      <c r="M32" s="213"/>
      <c r="N32" s="213"/>
      <c r="O32" s="213"/>
      <c r="P32" s="213"/>
      <c r="Q32" s="213"/>
      <c r="R32" s="213"/>
    </row>
    <row r="33" spans="1:18" ht="45" customHeight="1" x14ac:dyDescent="0.25">
      <c r="A33" s="213"/>
      <c r="B33" s="23" t="s">
        <v>347</v>
      </c>
      <c r="C33" s="24" t="s">
        <v>348</v>
      </c>
      <c r="D33" s="326" t="s">
        <v>349</v>
      </c>
      <c r="E33" s="326"/>
      <c r="F33" s="327"/>
      <c r="G33" s="30" t="s">
        <v>350</v>
      </c>
      <c r="H33" s="26" t="s">
        <v>351</v>
      </c>
      <c r="I33" s="261" t="e">
        <f>COUNTIF('Idea log'!#REF!,"2021/22")</f>
        <v>#REF!</v>
      </c>
      <c r="J33" s="261" t="e">
        <f>COUNTIF('Idea log'!#REF!,"2022/23")</f>
        <v>#REF!</v>
      </c>
      <c r="K33" s="261" t="e">
        <f>I33+J33</f>
        <v>#REF!</v>
      </c>
      <c r="L33" s="212"/>
      <c r="M33" s="213"/>
      <c r="N33" s="213"/>
      <c r="O33" s="213"/>
      <c r="P33" s="213"/>
      <c r="Q33" s="213"/>
      <c r="R33" s="213"/>
    </row>
    <row r="34" spans="1:18" x14ac:dyDescent="0.25">
      <c r="A34" s="213"/>
      <c r="B34" s="31"/>
      <c r="C34" s="31"/>
      <c r="D34" s="32"/>
      <c r="E34" s="32"/>
      <c r="F34" s="32"/>
      <c r="G34" s="33"/>
      <c r="H34" s="34"/>
      <c r="I34" s="237"/>
      <c r="J34" s="213"/>
      <c r="K34" s="213"/>
      <c r="L34" s="213"/>
      <c r="M34" s="213"/>
      <c r="N34" s="213"/>
      <c r="O34" s="213"/>
      <c r="P34" s="213"/>
      <c r="Q34" s="213"/>
      <c r="R34" s="213"/>
    </row>
    <row r="35" spans="1:18" ht="55.5" customHeight="1" x14ac:dyDescent="0.25">
      <c r="A35" s="213"/>
      <c r="B35" s="23" t="s">
        <v>352</v>
      </c>
      <c r="C35" s="24" t="s">
        <v>353</v>
      </c>
      <c r="D35" s="326" t="s">
        <v>354</v>
      </c>
      <c r="E35" s="326"/>
      <c r="F35" s="327"/>
      <c r="G35" s="30" t="s">
        <v>355</v>
      </c>
      <c r="H35" s="26" t="s">
        <v>356</v>
      </c>
      <c r="I35" s="265" t="e">
        <f>COUNTIFS('Idea log'!#REF!,"2021/22",'Idea log'!#REF!,"Project developed")/COUNTIF('Idea log'!#REF!,"2021/22")</f>
        <v>#REF!</v>
      </c>
      <c r="J35" s="265" t="e">
        <f>COUNTIFS('Idea log'!#REF!,"2022/23",'Idea log'!#REF!,"Project developed")/COUNTIF('Idea log'!#REF!,"2022/23")</f>
        <v>#REF!</v>
      </c>
      <c r="K35" s="265" t="e">
        <f>(COUNTIFS('Idea log'!#REF!,"2021/22",'Idea log'!#REF!,"Project developed")+COUNTIFS('Idea log'!#REF!,"2022/23",'Idea log'!#REF!,"Project developed"))/(COUNTIF('Idea log'!#REF!,"2021/22")+COUNTIF('Idea log'!#REF!,"2022/23"))</f>
        <v>#REF!</v>
      </c>
      <c r="L35" s="213"/>
      <c r="M35" s="213"/>
      <c r="N35" s="213"/>
      <c r="O35" s="213"/>
      <c r="P35" s="213"/>
      <c r="Q35" s="213"/>
      <c r="R35" s="213"/>
    </row>
    <row r="36" spans="1:18" x14ac:dyDescent="0.25">
      <c r="A36" s="213"/>
      <c r="B36" s="213"/>
      <c r="C36" s="31"/>
      <c r="D36" s="35"/>
      <c r="E36" s="32"/>
      <c r="F36" s="32"/>
      <c r="G36" s="32"/>
      <c r="H36" s="213"/>
      <c r="I36" s="215"/>
      <c r="J36" s="213"/>
      <c r="K36" s="213"/>
      <c r="L36" s="213"/>
      <c r="M36" s="213"/>
      <c r="N36" s="213"/>
      <c r="O36" s="213"/>
      <c r="P36" s="213"/>
      <c r="Q36" s="213"/>
      <c r="R36" s="213"/>
    </row>
    <row r="37" spans="1:18" x14ac:dyDescent="0.25">
      <c r="A37" s="213"/>
      <c r="B37" s="213"/>
      <c r="C37" s="213"/>
      <c r="D37" s="213"/>
      <c r="E37" s="213"/>
      <c r="F37" s="213"/>
      <c r="G37" s="213"/>
      <c r="H37" s="213"/>
      <c r="I37" s="216"/>
      <c r="J37" s="213"/>
      <c r="K37" s="213"/>
      <c r="L37" s="213"/>
      <c r="M37" s="213"/>
      <c r="N37" s="213"/>
      <c r="O37" s="213"/>
      <c r="P37" s="213"/>
      <c r="Q37" s="213"/>
      <c r="R37" s="213"/>
    </row>
    <row r="38" spans="1:18" ht="52.5" customHeight="1" x14ac:dyDescent="0.25">
      <c r="A38" s="213"/>
      <c r="B38" s="23" t="s">
        <v>357</v>
      </c>
      <c r="C38" s="24" t="s">
        <v>358</v>
      </c>
      <c r="D38" s="326" t="s">
        <v>359</v>
      </c>
      <c r="E38" s="326"/>
      <c r="F38" s="327"/>
      <c r="G38" s="30" t="s">
        <v>360</v>
      </c>
      <c r="H38" s="26" t="s">
        <v>361</v>
      </c>
      <c r="I38" s="265">
        <v>0.5</v>
      </c>
      <c r="J38" s="265" t="s">
        <v>241</v>
      </c>
      <c r="K38" s="265" t="s">
        <v>241</v>
      </c>
      <c r="L38" s="213"/>
      <c r="M38" s="213"/>
      <c r="N38" s="213"/>
      <c r="O38" s="213"/>
      <c r="P38" s="213"/>
      <c r="Q38" s="213"/>
      <c r="R38" s="213"/>
    </row>
    <row r="39" spans="1:18" x14ac:dyDescent="0.25">
      <c r="A39" s="213"/>
      <c r="B39" s="213"/>
      <c r="C39" s="31"/>
      <c r="D39" s="32"/>
      <c r="E39" s="32"/>
      <c r="F39" s="32"/>
      <c r="G39" s="32"/>
      <c r="H39" s="213"/>
      <c r="I39" s="213"/>
      <c r="J39" s="213"/>
      <c r="K39" s="213"/>
      <c r="L39" s="213"/>
      <c r="M39" s="213"/>
      <c r="N39" s="213"/>
      <c r="O39" s="213"/>
      <c r="P39" s="213"/>
      <c r="Q39" s="213"/>
      <c r="R39" s="213"/>
    </row>
    <row r="40" spans="1:18" x14ac:dyDescent="0.25">
      <c r="A40" s="213"/>
      <c r="B40" s="213"/>
      <c r="C40" s="213"/>
      <c r="D40" s="213"/>
      <c r="E40" s="213"/>
      <c r="F40" s="213"/>
      <c r="G40" s="213"/>
      <c r="H40" s="213"/>
      <c r="I40" s="213"/>
      <c r="J40" s="213"/>
      <c r="K40" s="213"/>
      <c r="L40" s="213"/>
      <c r="M40" s="213"/>
      <c r="N40" s="213"/>
      <c r="O40" s="213"/>
      <c r="P40" s="213"/>
      <c r="Q40" s="213"/>
      <c r="R40" s="213"/>
    </row>
    <row r="41" spans="1:18" ht="42.75" customHeight="1" x14ac:dyDescent="0.25">
      <c r="A41" s="213"/>
      <c r="B41" s="23" t="s">
        <v>362</v>
      </c>
      <c r="C41" s="24" t="s">
        <v>363</v>
      </c>
      <c r="D41" s="326" t="s">
        <v>364</v>
      </c>
      <c r="E41" s="326"/>
      <c r="F41" s="327"/>
      <c r="G41" s="30" t="s">
        <v>365</v>
      </c>
      <c r="H41" s="26" t="s">
        <v>366</v>
      </c>
      <c r="I41" s="265" t="s">
        <v>367</v>
      </c>
      <c r="J41" s="265" t="s">
        <v>241</v>
      </c>
      <c r="K41" s="265" t="s">
        <v>241</v>
      </c>
      <c r="L41" s="213"/>
      <c r="M41" s="213"/>
      <c r="N41" s="213"/>
      <c r="O41" s="213"/>
      <c r="P41" s="213"/>
      <c r="Q41" s="213"/>
      <c r="R41" s="213"/>
    </row>
    <row r="42" spans="1:18" x14ac:dyDescent="0.25">
      <c r="A42" s="213"/>
      <c r="B42" s="213"/>
      <c r="C42" s="213"/>
      <c r="D42" s="213"/>
      <c r="E42" s="213"/>
      <c r="F42" s="213"/>
      <c r="G42" s="213"/>
      <c r="H42" s="213"/>
      <c r="I42" s="213"/>
      <c r="J42" s="213" t="s">
        <v>368</v>
      </c>
      <c r="K42" s="213"/>
      <c r="L42" s="213"/>
      <c r="M42" s="213"/>
      <c r="N42" s="213"/>
      <c r="O42" s="213"/>
      <c r="P42" s="213"/>
      <c r="Q42" s="213"/>
      <c r="R42" s="213"/>
    </row>
    <row r="43" spans="1:18" x14ac:dyDescent="0.25">
      <c r="A43" s="213"/>
      <c r="B43" s="213"/>
      <c r="C43" s="213"/>
      <c r="D43" s="213"/>
      <c r="E43" s="213"/>
      <c r="F43" s="213"/>
      <c r="G43" s="213"/>
      <c r="H43" s="213"/>
      <c r="I43" s="213"/>
      <c r="J43" s="213"/>
      <c r="K43" s="213"/>
      <c r="L43" s="213"/>
      <c r="M43" s="213"/>
      <c r="N43" s="213"/>
      <c r="O43" s="213"/>
      <c r="P43" s="213"/>
      <c r="Q43" s="213"/>
      <c r="R43" s="213"/>
    </row>
    <row r="44" spans="1:18" ht="55.5" customHeight="1" x14ac:dyDescent="0.25">
      <c r="A44" s="213"/>
      <c r="B44" s="23" t="s">
        <v>369</v>
      </c>
      <c r="C44" s="24" t="s">
        <v>370</v>
      </c>
      <c r="D44" s="326" t="s">
        <v>371</v>
      </c>
      <c r="E44" s="326"/>
      <c r="F44" s="327"/>
      <c r="G44" s="30" t="s">
        <v>372</v>
      </c>
      <c r="H44" s="26" t="s">
        <v>373</v>
      </c>
      <c r="I44" s="265" t="e">
        <f>COUNTIF('Project log'!$AB$5:$AB$197,"Yes")/COUNTA('Project log'!$AB$5:$AB$197)</f>
        <v>#DIV/0!</v>
      </c>
      <c r="J44" s="265">
        <v>0</v>
      </c>
      <c r="K44" s="265">
        <v>0</v>
      </c>
      <c r="L44" s="213"/>
      <c r="M44" s="213"/>
      <c r="N44" s="213"/>
      <c r="O44" s="213"/>
      <c r="P44" s="213"/>
      <c r="Q44" s="213"/>
      <c r="R44" s="213"/>
    </row>
    <row r="45" spans="1:18" x14ac:dyDescent="0.25">
      <c r="A45" s="213"/>
      <c r="B45" s="213"/>
      <c r="C45" s="213"/>
      <c r="D45" s="213"/>
      <c r="E45" s="213"/>
      <c r="F45" s="213"/>
      <c r="G45" s="213"/>
      <c r="H45" s="213"/>
      <c r="I45" s="213"/>
      <c r="J45" s="213" t="s">
        <v>374</v>
      </c>
      <c r="K45" s="213"/>
      <c r="L45" s="213"/>
      <c r="M45" s="213"/>
      <c r="N45" s="213"/>
      <c r="O45" s="213"/>
      <c r="P45" s="213"/>
      <c r="Q45" s="213"/>
      <c r="R45" s="213"/>
    </row>
    <row r="46" spans="1:18" x14ac:dyDescent="0.25">
      <c r="A46" s="213"/>
      <c r="B46" s="213"/>
      <c r="C46" s="213"/>
      <c r="D46" s="213"/>
      <c r="E46" s="213"/>
      <c r="F46" s="213"/>
      <c r="G46" s="213"/>
      <c r="H46" s="213"/>
      <c r="I46" s="213"/>
      <c r="J46" s="213"/>
      <c r="K46" s="213"/>
      <c r="L46" s="213"/>
      <c r="M46" s="213"/>
      <c r="N46" s="213"/>
      <c r="O46" s="213"/>
      <c r="P46" s="213"/>
      <c r="Q46" s="213"/>
      <c r="R46" s="213"/>
    </row>
    <row r="47" spans="1:18" x14ac:dyDescent="0.25">
      <c r="A47" s="213"/>
      <c r="B47" s="213"/>
      <c r="C47" s="213"/>
      <c r="D47" s="213"/>
      <c r="E47" s="213"/>
      <c r="F47" s="213"/>
      <c r="G47" s="213"/>
      <c r="H47" s="213"/>
      <c r="I47" s="213"/>
      <c r="J47" s="213"/>
      <c r="K47" s="213"/>
      <c r="L47" s="213"/>
      <c r="M47" s="213"/>
      <c r="N47" s="213"/>
      <c r="O47" s="213"/>
      <c r="P47" s="213"/>
      <c r="Q47" s="213"/>
      <c r="R47" s="213"/>
    </row>
    <row r="48" spans="1:18" x14ac:dyDescent="0.25">
      <c r="A48" s="213"/>
      <c r="B48" s="213"/>
      <c r="C48" s="213"/>
      <c r="D48" s="213"/>
      <c r="E48" s="213"/>
      <c r="F48" s="213"/>
      <c r="G48" s="213"/>
      <c r="H48" s="213"/>
      <c r="I48" s="213"/>
      <c r="J48" s="213"/>
      <c r="K48" s="213"/>
      <c r="L48" s="213"/>
      <c r="M48" s="213"/>
      <c r="N48" s="213"/>
      <c r="O48" s="213"/>
      <c r="P48" s="213"/>
      <c r="Q48" s="213"/>
      <c r="R48" s="213"/>
    </row>
    <row r="49" spans="1:18" x14ac:dyDescent="0.25">
      <c r="A49" s="213"/>
      <c r="B49" s="213"/>
      <c r="C49" s="213"/>
      <c r="D49" s="213"/>
      <c r="E49" s="213"/>
      <c r="F49" s="213"/>
      <c r="G49" s="213"/>
      <c r="H49" s="213"/>
      <c r="I49" s="213"/>
      <c r="J49" s="213"/>
      <c r="K49" s="213"/>
      <c r="L49" s="213"/>
      <c r="M49" s="213"/>
      <c r="N49" s="213"/>
      <c r="O49" s="213"/>
      <c r="P49" s="213"/>
      <c r="Q49" s="213"/>
      <c r="R49" s="213"/>
    </row>
    <row r="50" spans="1:18" x14ac:dyDescent="0.25">
      <c r="A50" s="213"/>
      <c r="B50" s="213"/>
      <c r="C50" s="213"/>
      <c r="D50" s="213"/>
      <c r="E50" s="213"/>
      <c r="F50" s="213"/>
      <c r="G50" s="213"/>
      <c r="H50" s="213"/>
      <c r="I50" s="213"/>
      <c r="J50" s="213"/>
      <c r="K50" s="213"/>
      <c r="L50" s="213"/>
      <c r="M50" s="213"/>
      <c r="N50" s="213"/>
      <c r="O50" s="213"/>
      <c r="P50" s="213"/>
      <c r="Q50" s="213"/>
      <c r="R50" s="213"/>
    </row>
    <row r="51" spans="1:18" x14ac:dyDescent="0.25">
      <c r="A51" s="213"/>
      <c r="B51" s="213"/>
      <c r="C51" s="213"/>
      <c r="D51" s="213"/>
      <c r="E51" s="213"/>
      <c r="F51" s="213"/>
      <c r="G51" s="213"/>
      <c r="H51" s="213"/>
      <c r="I51" s="213"/>
      <c r="J51" s="213"/>
      <c r="K51" s="213"/>
      <c r="L51" s="213"/>
      <c r="M51" s="213"/>
      <c r="N51" s="213"/>
      <c r="O51" s="213"/>
      <c r="P51" s="213"/>
      <c r="Q51" s="213"/>
      <c r="R51" s="213"/>
    </row>
    <row r="52" spans="1:18" x14ac:dyDescent="0.25">
      <c r="A52" s="213"/>
      <c r="B52" s="213"/>
      <c r="C52" s="213"/>
      <c r="D52" s="213"/>
      <c r="E52" s="213"/>
      <c r="F52" s="213"/>
      <c r="G52" s="213"/>
      <c r="H52" s="213"/>
      <c r="I52" s="213"/>
      <c r="J52" s="213"/>
      <c r="K52" s="213"/>
      <c r="L52" s="213"/>
      <c r="M52" s="213"/>
      <c r="N52" s="213"/>
      <c r="O52" s="213"/>
      <c r="P52" s="213"/>
      <c r="Q52" s="213"/>
      <c r="R52" s="213"/>
    </row>
    <row r="53" spans="1:18" x14ac:dyDescent="0.25">
      <c r="A53" s="213"/>
      <c r="B53" s="213"/>
      <c r="C53" s="213"/>
      <c r="D53" s="213"/>
      <c r="E53" s="213"/>
      <c r="F53" s="213"/>
      <c r="G53" s="213"/>
      <c r="H53" s="213"/>
      <c r="I53" s="213"/>
      <c r="J53" s="213"/>
      <c r="K53" s="213"/>
      <c r="L53" s="213"/>
      <c r="M53" s="213"/>
      <c r="N53" s="213"/>
      <c r="O53" s="213"/>
      <c r="P53" s="213"/>
      <c r="Q53" s="213"/>
      <c r="R53" s="213"/>
    </row>
    <row r="54" spans="1:18" x14ac:dyDescent="0.25">
      <c r="A54" s="213"/>
      <c r="B54" s="213"/>
      <c r="C54" s="213"/>
      <c r="D54" s="213"/>
      <c r="E54" s="213"/>
      <c r="F54" s="213"/>
      <c r="G54" s="213"/>
      <c r="H54" s="213"/>
      <c r="I54" s="213"/>
      <c r="J54" s="213"/>
      <c r="K54" s="213"/>
      <c r="L54" s="213"/>
      <c r="M54" s="213"/>
      <c r="N54" s="213"/>
      <c r="O54" s="213"/>
      <c r="P54" s="213"/>
      <c r="Q54" s="213"/>
      <c r="R54" s="213"/>
    </row>
    <row r="55" spans="1:18" x14ac:dyDescent="0.25">
      <c r="A55" s="213"/>
      <c r="B55" s="213"/>
      <c r="C55" s="213"/>
      <c r="D55" s="213"/>
      <c r="E55" s="213"/>
      <c r="F55" s="213"/>
      <c r="G55" s="213"/>
      <c r="H55" s="213"/>
      <c r="I55" s="213"/>
      <c r="J55" s="213"/>
      <c r="K55" s="213"/>
      <c r="L55" s="213"/>
      <c r="M55" s="213"/>
      <c r="N55" s="213"/>
      <c r="O55" s="213"/>
      <c r="P55" s="213"/>
      <c r="Q55" s="213"/>
      <c r="R55" s="213"/>
    </row>
    <row r="56" spans="1:18" x14ac:dyDescent="0.25">
      <c r="A56" s="213"/>
      <c r="B56" s="213"/>
      <c r="C56" s="213"/>
      <c r="D56" s="213"/>
      <c r="E56" s="213"/>
      <c r="F56" s="213"/>
      <c r="G56" s="213"/>
      <c r="H56" s="213"/>
      <c r="I56" s="213"/>
      <c r="J56" s="213"/>
      <c r="K56" s="213"/>
      <c r="L56" s="213"/>
      <c r="M56" s="213"/>
      <c r="N56" s="213"/>
      <c r="O56" s="213"/>
      <c r="P56" s="213"/>
      <c r="Q56" s="213"/>
      <c r="R56" s="213"/>
    </row>
  </sheetData>
  <mergeCells count="12">
    <mergeCell ref="D44:F44"/>
    <mergeCell ref="D30:F30"/>
    <mergeCell ref="D35:F35"/>
    <mergeCell ref="D38:F38"/>
    <mergeCell ref="D4:F4"/>
    <mergeCell ref="D33:F33"/>
    <mergeCell ref="D27:F27"/>
    <mergeCell ref="B5:B6"/>
    <mergeCell ref="C5:C6"/>
    <mergeCell ref="D5:F6"/>
    <mergeCell ref="G5:G6"/>
    <mergeCell ref="D41:F41"/>
  </mergeCells>
  <pageMargins left="0.7" right="0.7" top="0.75" bottom="0.75" header="0.3" footer="0.3"/>
  <pageSetup paperSize="9" orientation="portrait" r:id="rId1"/>
  <headerFooter>
    <oddFooter>&amp;C&amp;1#&amp;"Calibri"&amp;12&amp;K008000Internal Use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3F6FA-AA74-4E6C-B352-AC2DA1090C44}">
  <sheetPr>
    <tabColor rgb="FF5B9BD5"/>
  </sheetPr>
  <dimension ref="A1:Z132"/>
  <sheetViews>
    <sheetView topLeftCell="A7" zoomScale="90" zoomScaleNormal="90" workbookViewId="0">
      <selection activeCell="G4" sqref="G4:G11"/>
    </sheetView>
  </sheetViews>
  <sheetFormatPr defaultRowHeight="15" x14ac:dyDescent="0.25"/>
  <cols>
    <col min="1" max="1" width="4.28515625" customWidth="1"/>
    <col min="2" max="2" width="26.7109375" customWidth="1"/>
    <col min="3" max="3" width="29.7109375" customWidth="1"/>
    <col min="4" max="4" width="8.28515625" customWidth="1"/>
    <col min="5" max="5" width="10.7109375" customWidth="1"/>
    <col min="6" max="6" width="11" customWidth="1"/>
    <col min="7" max="7" width="70.7109375" customWidth="1"/>
  </cols>
  <sheetData>
    <row r="1" spans="1:26" ht="16.899999999999999"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60" customHeight="1" x14ac:dyDescent="0.25">
      <c r="A2" s="1"/>
      <c r="B2" s="179" t="s">
        <v>375</v>
      </c>
      <c r="C2" s="171" t="s">
        <v>376</v>
      </c>
      <c r="D2" s="349" t="s">
        <v>377</v>
      </c>
      <c r="E2" s="349"/>
      <c r="F2" s="349"/>
      <c r="G2" s="170" t="s">
        <v>378</v>
      </c>
      <c r="H2" s="1"/>
      <c r="I2" s="1"/>
      <c r="J2" s="1"/>
      <c r="K2" s="1"/>
      <c r="L2" s="1"/>
      <c r="M2" s="1"/>
      <c r="N2" s="1"/>
      <c r="O2" s="1"/>
      <c r="P2" s="1"/>
      <c r="Q2" s="1"/>
      <c r="R2" s="1"/>
      <c r="S2" s="1"/>
      <c r="T2" s="1"/>
      <c r="U2" s="1"/>
      <c r="V2" s="1"/>
      <c r="W2" s="1"/>
      <c r="X2" s="1"/>
      <c r="Y2" s="1"/>
      <c r="Z2" s="1"/>
    </row>
    <row r="3" spans="1:26" ht="237" customHeight="1" x14ac:dyDescent="0.25">
      <c r="A3" s="1"/>
      <c r="B3" s="172" t="s">
        <v>379</v>
      </c>
      <c r="C3" s="178" t="s">
        <v>380</v>
      </c>
      <c r="D3" s="350" t="s">
        <v>381</v>
      </c>
      <c r="E3" s="350"/>
      <c r="F3" s="350"/>
      <c r="G3" s="96" t="s">
        <v>382</v>
      </c>
      <c r="H3" s="1"/>
      <c r="I3" s="1"/>
      <c r="J3" s="1"/>
      <c r="K3" s="1"/>
      <c r="L3" s="1"/>
      <c r="M3" s="1"/>
      <c r="N3" s="1"/>
      <c r="O3" s="1"/>
      <c r="P3" s="1"/>
      <c r="Q3" s="1"/>
      <c r="R3" s="1"/>
      <c r="S3" s="1"/>
      <c r="T3" s="1"/>
      <c r="U3" s="1"/>
      <c r="V3" s="1"/>
      <c r="W3" s="1"/>
      <c r="X3" s="1"/>
      <c r="Y3" s="1"/>
      <c r="Z3" s="1"/>
    </row>
    <row r="4" spans="1:26" s="95" customFormat="1" ht="22.15" customHeight="1" x14ac:dyDescent="0.25">
      <c r="A4" s="1"/>
      <c r="B4" s="349" t="s">
        <v>383</v>
      </c>
      <c r="C4" s="347" t="s">
        <v>384</v>
      </c>
      <c r="D4" s="351" t="s">
        <v>385</v>
      </c>
      <c r="E4" s="352"/>
      <c r="F4" s="353"/>
      <c r="G4" s="347" t="s">
        <v>386</v>
      </c>
      <c r="H4" s="1"/>
      <c r="I4" s="1" t="s">
        <v>387</v>
      </c>
      <c r="J4" s="1"/>
      <c r="K4" s="1"/>
      <c r="L4" s="1"/>
      <c r="M4" s="1"/>
      <c r="N4" s="1"/>
      <c r="O4" s="1"/>
      <c r="P4" s="1"/>
      <c r="Q4" s="1"/>
      <c r="R4" s="1"/>
      <c r="S4" s="1"/>
      <c r="T4" s="1"/>
      <c r="U4" s="1"/>
      <c r="V4" s="1"/>
      <c r="W4" s="1"/>
      <c r="X4" s="1"/>
      <c r="Y4" s="1"/>
      <c r="Z4" s="1"/>
    </row>
    <row r="5" spans="1:26" s="95" customFormat="1" ht="22.15" customHeight="1" x14ac:dyDescent="0.25">
      <c r="A5" s="1"/>
      <c r="B5" s="349"/>
      <c r="C5" s="348"/>
      <c r="D5" s="354"/>
      <c r="E5" s="355"/>
      <c r="F5" s="356"/>
      <c r="G5" s="348"/>
      <c r="H5" s="1"/>
      <c r="I5" s="1"/>
      <c r="J5" s="1"/>
      <c r="K5" s="1"/>
      <c r="L5" s="1"/>
      <c r="M5" s="1"/>
      <c r="N5" s="1"/>
      <c r="O5" s="1"/>
      <c r="P5" s="1"/>
      <c r="Q5" s="1"/>
      <c r="R5" s="1"/>
      <c r="S5" s="1"/>
      <c r="T5" s="1"/>
      <c r="U5" s="1"/>
      <c r="V5" s="1"/>
      <c r="W5" s="1"/>
      <c r="X5" s="1"/>
      <c r="Y5" s="1"/>
      <c r="Z5" s="1"/>
    </row>
    <row r="6" spans="1:26" s="95" customFormat="1" ht="22.15" customHeight="1" x14ac:dyDescent="0.25">
      <c r="A6" s="1"/>
      <c r="B6" s="349"/>
      <c r="C6" s="348"/>
      <c r="D6" s="354"/>
      <c r="E6" s="355"/>
      <c r="F6" s="356"/>
      <c r="G6" s="348"/>
      <c r="H6" s="1"/>
      <c r="I6" s="1"/>
      <c r="J6" s="1"/>
      <c r="K6" s="1"/>
      <c r="L6" s="1"/>
      <c r="M6" s="1"/>
      <c r="N6" s="1"/>
      <c r="O6" s="1"/>
      <c r="P6" s="1"/>
      <c r="Q6" s="1"/>
      <c r="R6" s="1"/>
      <c r="S6" s="1"/>
      <c r="T6" s="1"/>
      <c r="U6" s="1"/>
      <c r="V6" s="1"/>
      <c r="W6" s="1"/>
      <c r="X6" s="1"/>
      <c r="Y6" s="1"/>
      <c r="Z6" s="1"/>
    </row>
    <row r="7" spans="1:26" s="95" customFormat="1" ht="22.15" customHeight="1" x14ac:dyDescent="0.25">
      <c r="A7" s="1"/>
      <c r="B7" s="349"/>
      <c r="C7" s="348"/>
      <c r="D7" s="354"/>
      <c r="E7" s="355"/>
      <c r="F7" s="356"/>
      <c r="G7" s="348"/>
      <c r="H7" s="1"/>
      <c r="I7" s="1"/>
      <c r="J7" s="1"/>
      <c r="K7" s="1"/>
      <c r="L7" s="1"/>
      <c r="M7" s="1"/>
      <c r="N7" s="1"/>
      <c r="O7" s="1"/>
      <c r="P7" s="1"/>
      <c r="Q7" s="1"/>
      <c r="R7" s="1"/>
      <c r="S7" s="1"/>
      <c r="T7" s="1"/>
      <c r="U7" s="1"/>
      <c r="V7" s="1"/>
      <c r="W7" s="1"/>
      <c r="X7" s="1"/>
      <c r="Y7" s="1"/>
      <c r="Z7" s="1"/>
    </row>
    <row r="8" spans="1:26" s="95" customFormat="1" ht="22.15" customHeight="1" x14ac:dyDescent="0.25">
      <c r="A8" s="1"/>
      <c r="B8" s="349"/>
      <c r="C8" s="348"/>
      <c r="D8" s="354"/>
      <c r="E8" s="355"/>
      <c r="F8" s="356"/>
      <c r="G8" s="348"/>
      <c r="H8" s="1"/>
      <c r="I8" s="1"/>
      <c r="J8" s="1"/>
      <c r="K8" s="1"/>
      <c r="L8" s="1"/>
      <c r="M8" s="1"/>
      <c r="N8" s="1"/>
      <c r="O8" s="1"/>
      <c r="P8" s="1"/>
      <c r="Q8" s="1"/>
      <c r="R8" s="1"/>
      <c r="S8" s="1"/>
      <c r="T8" s="1"/>
      <c r="U8" s="1"/>
      <c r="V8" s="1"/>
      <c r="W8" s="1"/>
      <c r="X8" s="1"/>
      <c r="Y8" s="1"/>
      <c r="Z8" s="1"/>
    </row>
    <row r="9" spans="1:26" s="95" customFormat="1" ht="22.15" customHeight="1" x14ac:dyDescent="0.25">
      <c r="A9" s="1"/>
      <c r="B9" s="349"/>
      <c r="C9" s="348"/>
      <c r="D9" s="354"/>
      <c r="E9" s="355"/>
      <c r="F9" s="356"/>
      <c r="G9" s="348"/>
      <c r="H9" s="1"/>
      <c r="I9" s="1"/>
      <c r="J9" s="1"/>
      <c r="K9" s="1"/>
      <c r="L9" s="1"/>
      <c r="M9" s="1"/>
      <c r="N9" s="1"/>
      <c r="O9" s="1"/>
      <c r="P9" s="1"/>
      <c r="Q9" s="1"/>
      <c r="R9" s="1"/>
      <c r="S9" s="1"/>
      <c r="T9" s="1"/>
      <c r="U9" s="1"/>
      <c r="V9" s="1"/>
      <c r="W9" s="1"/>
      <c r="X9" s="1"/>
      <c r="Y9" s="1"/>
      <c r="Z9" s="1"/>
    </row>
    <row r="10" spans="1:26" s="95" customFormat="1" ht="22.15" customHeight="1" x14ac:dyDescent="0.25">
      <c r="A10" s="1"/>
      <c r="B10" s="349"/>
      <c r="C10" s="348"/>
      <c r="D10" s="354"/>
      <c r="E10" s="355"/>
      <c r="F10" s="356"/>
      <c r="G10" s="348"/>
      <c r="H10" s="1"/>
      <c r="I10" s="1"/>
      <c r="J10" s="1"/>
      <c r="K10" s="1"/>
      <c r="L10" s="1"/>
      <c r="M10" s="1"/>
      <c r="N10" s="1"/>
      <c r="O10" s="1"/>
      <c r="P10" s="1"/>
      <c r="Q10" s="1"/>
      <c r="R10" s="1"/>
      <c r="S10" s="1"/>
      <c r="T10" s="1"/>
      <c r="U10" s="1"/>
      <c r="V10" s="1"/>
      <c r="W10" s="1"/>
      <c r="X10" s="1"/>
      <c r="Y10" s="1"/>
      <c r="Z10" s="1"/>
    </row>
    <row r="11" spans="1:26" s="95" customFormat="1" ht="22.15" customHeight="1" x14ac:dyDescent="0.25">
      <c r="A11" s="1"/>
      <c r="B11" s="349"/>
      <c r="C11" s="348"/>
      <c r="D11" s="357"/>
      <c r="E11" s="358"/>
      <c r="F11" s="359"/>
      <c r="G11" s="348"/>
      <c r="H11" s="1"/>
      <c r="I11" s="1"/>
      <c r="J11" s="1"/>
      <c r="K11" s="1"/>
      <c r="L11" s="1"/>
      <c r="M11" s="1"/>
      <c r="N11" s="1"/>
      <c r="O11" s="1"/>
      <c r="P11" s="1"/>
      <c r="Q11" s="1"/>
      <c r="R11" s="1"/>
      <c r="S11" s="1"/>
      <c r="T11" s="1"/>
      <c r="U11" s="1"/>
      <c r="V11" s="1"/>
      <c r="W11" s="1"/>
      <c r="X11" s="1"/>
      <c r="Y11" s="1"/>
      <c r="Z11" s="1"/>
    </row>
    <row r="12" spans="1:26" ht="235.5" customHeight="1" x14ac:dyDescent="0.25">
      <c r="A12" s="1"/>
      <c r="B12" s="170" t="s">
        <v>388</v>
      </c>
      <c r="C12" s="100" t="s">
        <v>389</v>
      </c>
      <c r="D12" s="350" t="s">
        <v>390</v>
      </c>
      <c r="E12" s="350"/>
      <c r="F12" s="350"/>
      <c r="G12" s="97" t="s">
        <v>391</v>
      </c>
      <c r="H12" s="1"/>
      <c r="I12" s="1"/>
      <c r="J12" s="1"/>
      <c r="K12" s="1"/>
      <c r="L12" s="1"/>
      <c r="M12" s="1"/>
      <c r="N12" s="1"/>
      <c r="O12" s="1"/>
      <c r="P12" s="1"/>
      <c r="Q12" s="1"/>
      <c r="R12" s="1"/>
      <c r="S12" s="1"/>
      <c r="T12" s="1"/>
      <c r="U12" s="1"/>
      <c r="V12" s="1"/>
      <c r="W12" s="1"/>
      <c r="X12" s="1"/>
      <c r="Y12" s="1"/>
      <c r="Z12" s="1"/>
    </row>
    <row r="13" spans="1:26" ht="104.25" customHeight="1" x14ac:dyDescent="0.25">
      <c r="A13" s="1"/>
      <c r="B13" s="170" t="s">
        <v>392</v>
      </c>
      <c r="C13" s="100" t="s">
        <v>393</v>
      </c>
      <c r="D13" s="345" t="s">
        <v>394</v>
      </c>
      <c r="E13" s="346"/>
      <c r="F13" s="346"/>
      <c r="G13" s="101" t="s">
        <v>395</v>
      </c>
      <c r="H13" s="1"/>
      <c r="I13" s="1"/>
      <c r="J13" s="1"/>
      <c r="K13" s="1"/>
      <c r="L13" s="1"/>
      <c r="M13" s="1"/>
      <c r="N13" s="1"/>
      <c r="O13" s="1"/>
      <c r="P13" s="1"/>
      <c r="Q13" s="1"/>
      <c r="R13" s="1"/>
      <c r="S13" s="1"/>
      <c r="T13" s="1"/>
      <c r="U13" s="1"/>
      <c r="V13" s="1"/>
      <c r="W13" s="1"/>
      <c r="X13" s="1"/>
      <c r="Y13" s="1"/>
      <c r="Z13" s="1"/>
    </row>
    <row r="14" spans="1:26"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25">
      <c r="A123" s="1"/>
    </row>
    <row r="124" spans="1:26" x14ac:dyDescent="0.25">
      <c r="A124" s="1"/>
    </row>
    <row r="125" spans="1:26" x14ac:dyDescent="0.25">
      <c r="A125" s="1"/>
    </row>
    <row r="126" spans="1:26" x14ac:dyDescent="0.25">
      <c r="A126" s="1"/>
    </row>
    <row r="127" spans="1:26" x14ac:dyDescent="0.25">
      <c r="A127" s="1"/>
    </row>
    <row r="128" spans="1:26" x14ac:dyDescent="0.25">
      <c r="A128" s="1"/>
    </row>
    <row r="129" spans="1:1" x14ac:dyDescent="0.25">
      <c r="A129" s="1"/>
    </row>
    <row r="130" spans="1:1" x14ac:dyDescent="0.25">
      <c r="A130" s="1"/>
    </row>
    <row r="131" spans="1:1" x14ac:dyDescent="0.25">
      <c r="A131" s="1"/>
    </row>
    <row r="132" spans="1:1" x14ac:dyDescent="0.25">
      <c r="A132" s="1"/>
    </row>
  </sheetData>
  <mergeCells count="8">
    <mergeCell ref="D13:F13"/>
    <mergeCell ref="G4:G11"/>
    <mergeCell ref="D2:F2"/>
    <mergeCell ref="B4:B11"/>
    <mergeCell ref="C4:C11"/>
    <mergeCell ref="D3:F3"/>
    <mergeCell ref="D12:F12"/>
    <mergeCell ref="D4:F11"/>
  </mergeCells>
  <phoneticPr fontId="46" type="noConversion"/>
  <hyperlinks>
    <hyperlink ref="C3" r:id="rId1" display="ENA Innovation Strategy" xr:uid="{51F629FB-3121-42D9-ABA7-AEEC289B0508}"/>
    <hyperlink ref="D4:F11" r:id="rId2" display="Link through to TRL Heatmaps" xr:uid="{49E6E169-8BD9-4345-8F34-AC4EE85E91FA}"/>
  </hyperlinks>
  <pageMargins left="0.7" right="0.7" top="0.75" bottom="0.75" header="0.3" footer="0.3"/>
  <pageSetup paperSize="9" orientation="portrait" r:id="rId3"/>
  <headerFooter>
    <oddFooter>&amp;C&amp;1#&amp;"Calibri"&amp;12&amp;K008000Internal Use</oddFoot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U873"/>
  <sheetViews>
    <sheetView zoomScale="70" zoomScaleNormal="70" workbookViewId="0">
      <pane xSplit="4" ySplit="3" topLeftCell="E4" activePane="bottomRight" state="frozen"/>
      <selection pane="topRight" activeCell="D1" sqref="D1"/>
      <selection pane="bottomLeft" activeCell="A3" sqref="A3"/>
      <selection pane="bottomRight" activeCell="J2" sqref="J2"/>
    </sheetView>
  </sheetViews>
  <sheetFormatPr defaultColWidth="9.28515625" defaultRowHeight="14.25" x14ac:dyDescent="0.2"/>
  <cols>
    <col min="1" max="1" width="19.42578125" style="12" customWidth="1"/>
    <col min="2" max="2" width="15.28515625" style="12" customWidth="1"/>
    <col min="3" max="3" width="21.42578125" style="99" customWidth="1"/>
    <col min="4" max="4" width="39.7109375" style="12" customWidth="1"/>
    <col min="5" max="5" width="22.7109375" style="12" customWidth="1"/>
    <col min="6" max="7" width="18.42578125" style="12" customWidth="1"/>
    <col min="8" max="9" width="23.28515625" style="12" customWidth="1"/>
    <col min="10" max="10" width="57.42578125" style="38" customWidth="1"/>
    <col min="11" max="11" width="5.7109375" style="162" customWidth="1"/>
    <col min="12" max="12" width="10.7109375" style="109" customWidth="1"/>
    <col min="13" max="13" width="27.28515625" style="109" customWidth="1"/>
    <col min="14" max="14" width="67.7109375" style="107" customWidth="1"/>
    <col min="15" max="15" width="16.28515625" style="107" bestFit="1" customWidth="1"/>
    <col min="16" max="16" width="6.28515625" style="162" customWidth="1"/>
    <col min="17" max="16384" width="9.28515625" style="12"/>
  </cols>
  <sheetData>
    <row r="1" spans="1:21" s="20" customFormat="1" ht="45.6" customHeight="1" x14ac:dyDescent="0.25">
      <c r="A1" s="360" t="s">
        <v>396</v>
      </c>
      <c r="B1" s="361"/>
      <c r="C1" s="361"/>
      <c r="D1" s="362"/>
      <c r="J1" s="173"/>
      <c r="K1" s="160"/>
      <c r="L1" s="110"/>
      <c r="M1" s="110"/>
      <c r="N1" s="106"/>
      <c r="O1" s="106"/>
      <c r="P1" s="160"/>
    </row>
    <row r="2" spans="1:21" s="20" customFormat="1" ht="19.149999999999999" customHeight="1" x14ac:dyDescent="0.25">
      <c r="A2" s="154"/>
      <c r="B2" s="154"/>
      <c r="C2" s="154"/>
      <c r="D2" s="154"/>
      <c r="J2" s="173"/>
      <c r="K2" s="160"/>
      <c r="L2" s="110"/>
      <c r="M2" s="110"/>
      <c r="N2" s="106"/>
      <c r="O2" s="106"/>
      <c r="P2" s="160"/>
    </row>
    <row r="3" spans="1:21" s="83" customFormat="1" ht="42" customHeight="1" x14ac:dyDescent="0.3">
      <c r="A3" s="83" t="s">
        <v>397</v>
      </c>
      <c r="B3" s="83" t="s">
        <v>50</v>
      </c>
      <c r="C3" s="98" t="s">
        <v>398</v>
      </c>
      <c r="D3" s="83" t="s">
        <v>399</v>
      </c>
      <c r="E3" s="83" t="s">
        <v>400</v>
      </c>
      <c r="F3" s="83" t="s">
        <v>61</v>
      </c>
      <c r="G3" s="83" t="s">
        <v>401</v>
      </c>
      <c r="H3" s="83" t="s">
        <v>65</v>
      </c>
      <c r="I3" s="83" t="s">
        <v>402</v>
      </c>
      <c r="J3" s="83" t="s">
        <v>67</v>
      </c>
      <c r="K3" s="161"/>
      <c r="L3" s="150" t="s">
        <v>403</v>
      </c>
      <c r="M3" s="150"/>
      <c r="N3" s="151"/>
      <c r="O3" s="108"/>
      <c r="P3" s="161"/>
      <c r="U3" s="83" t="s">
        <v>404</v>
      </c>
    </row>
    <row r="4" spans="1:21" x14ac:dyDescent="0.2">
      <c r="A4" s="82"/>
      <c r="B4" s="82"/>
      <c r="C4" s="266"/>
      <c r="D4" s="82"/>
      <c r="E4" s="267"/>
      <c r="F4" s="268"/>
      <c r="G4" s="268"/>
      <c r="H4" s="81"/>
      <c r="I4" s="269"/>
      <c r="J4" s="269"/>
      <c r="K4" s="270"/>
      <c r="L4" s="271"/>
      <c r="M4" s="271"/>
      <c r="N4" s="272"/>
      <c r="O4" s="272"/>
      <c r="P4" s="270"/>
      <c r="Q4" s="213"/>
      <c r="R4" s="213"/>
      <c r="S4" s="213"/>
      <c r="T4" s="213"/>
      <c r="U4" s="213"/>
    </row>
    <row r="5" spans="1:21" x14ac:dyDescent="0.2">
      <c r="A5" s="82"/>
      <c r="B5" s="82"/>
      <c r="C5" s="266"/>
      <c r="D5" s="82"/>
      <c r="E5" s="267"/>
      <c r="F5" s="268"/>
      <c r="G5" s="268"/>
      <c r="H5" s="81"/>
      <c r="I5" s="269"/>
      <c r="J5" s="269"/>
      <c r="K5" s="270"/>
      <c r="L5" s="271"/>
      <c r="M5" s="271"/>
      <c r="N5" s="272"/>
      <c r="O5" s="272"/>
      <c r="P5" s="270"/>
      <c r="Q5" s="213"/>
      <c r="R5" s="213"/>
      <c r="S5" s="213"/>
      <c r="T5" s="213"/>
      <c r="U5" s="213"/>
    </row>
    <row r="6" spans="1:21" x14ac:dyDescent="0.2">
      <c r="A6" s="82"/>
      <c r="B6" s="82"/>
      <c r="C6" s="266"/>
      <c r="D6" s="82"/>
      <c r="E6" s="267"/>
      <c r="F6" s="268"/>
      <c r="G6" s="268"/>
      <c r="H6" s="81"/>
      <c r="I6" s="269"/>
      <c r="J6" s="269"/>
      <c r="K6" s="270"/>
      <c r="L6" s="271"/>
      <c r="M6" s="271"/>
      <c r="N6" s="272"/>
      <c r="O6" s="272"/>
      <c r="P6" s="270"/>
      <c r="Q6" s="213"/>
      <c r="R6" s="213"/>
      <c r="S6" s="213"/>
      <c r="T6" s="213"/>
      <c r="U6" s="213"/>
    </row>
    <row r="7" spans="1:21" x14ac:dyDescent="0.2">
      <c r="A7" s="82"/>
      <c r="B7" s="82"/>
      <c r="C7" s="266"/>
      <c r="D7" s="82"/>
      <c r="E7" s="267"/>
      <c r="F7" s="268"/>
      <c r="G7" s="268"/>
      <c r="H7" s="81"/>
      <c r="I7" s="269"/>
      <c r="J7" s="269"/>
      <c r="K7" s="270"/>
      <c r="L7" s="271"/>
      <c r="M7" s="271"/>
      <c r="N7" s="272"/>
      <c r="O7" s="272"/>
      <c r="P7" s="270"/>
      <c r="Q7" s="213"/>
      <c r="R7" s="213"/>
      <c r="S7" s="213"/>
      <c r="T7" s="213"/>
      <c r="U7" s="213"/>
    </row>
    <row r="8" spans="1:21" x14ac:dyDescent="0.2">
      <c r="A8" s="82"/>
      <c r="B8" s="82"/>
      <c r="C8" s="266"/>
      <c r="D8" s="82"/>
      <c r="E8" s="267"/>
      <c r="F8" s="268"/>
      <c r="G8" s="268"/>
      <c r="H8" s="81"/>
      <c r="I8" s="269"/>
      <c r="J8" s="269"/>
      <c r="K8" s="270"/>
      <c r="L8" s="271"/>
      <c r="M8" s="271"/>
      <c r="N8" s="272"/>
      <c r="O8" s="272"/>
      <c r="P8" s="270"/>
      <c r="Q8" s="213"/>
      <c r="R8" s="213"/>
      <c r="S8" s="213"/>
      <c r="T8" s="213"/>
      <c r="U8" s="213"/>
    </row>
    <row r="9" spans="1:21" x14ac:dyDescent="0.2">
      <c r="A9" s="82"/>
      <c r="B9" s="82"/>
      <c r="C9" s="266"/>
      <c r="D9" s="82"/>
      <c r="E9" s="267"/>
      <c r="F9" s="268"/>
      <c r="G9" s="268"/>
      <c r="H9" s="81"/>
      <c r="I9" s="269"/>
      <c r="J9" s="269"/>
      <c r="K9" s="270"/>
      <c r="L9" s="271"/>
      <c r="M9" s="271"/>
      <c r="N9" s="272"/>
      <c r="O9" s="272"/>
      <c r="P9" s="270"/>
      <c r="Q9" s="213"/>
      <c r="R9" s="213"/>
      <c r="S9" s="213"/>
      <c r="T9" s="213"/>
      <c r="U9" s="213"/>
    </row>
    <row r="10" spans="1:21" x14ac:dyDescent="0.2">
      <c r="A10" s="82"/>
      <c r="B10" s="82"/>
      <c r="C10" s="266"/>
      <c r="D10" s="82"/>
      <c r="E10" s="267"/>
      <c r="F10" s="268"/>
      <c r="G10" s="268"/>
      <c r="H10" s="81"/>
      <c r="I10" s="269"/>
      <c r="J10" s="269"/>
      <c r="K10" s="270"/>
      <c r="L10" s="271"/>
      <c r="M10" s="271"/>
      <c r="N10" s="272"/>
      <c r="O10" s="272"/>
      <c r="P10" s="270"/>
      <c r="Q10" s="213"/>
      <c r="R10" s="213"/>
      <c r="S10" s="213"/>
      <c r="T10" s="213"/>
      <c r="U10" s="213"/>
    </row>
    <row r="11" spans="1:21" x14ac:dyDescent="0.2">
      <c r="A11" s="82"/>
      <c r="B11" s="82"/>
      <c r="C11" s="266"/>
      <c r="D11" s="82"/>
      <c r="E11" s="267"/>
      <c r="F11" s="268"/>
      <c r="G11" s="268"/>
      <c r="H11" s="81"/>
      <c r="I11" s="269"/>
      <c r="J11" s="269"/>
      <c r="K11" s="270"/>
      <c r="L11" s="271"/>
      <c r="M11" s="271"/>
      <c r="N11" s="272"/>
      <c r="O11" s="272"/>
      <c r="P11" s="270"/>
      <c r="Q11" s="213"/>
      <c r="R11" s="213"/>
      <c r="S11" s="213"/>
      <c r="T11" s="213"/>
      <c r="U11" s="213"/>
    </row>
    <row r="12" spans="1:21" x14ac:dyDescent="0.2">
      <c r="A12" s="82"/>
      <c r="B12" s="82"/>
      <c r="C12" s="266"/>
      <c r="D12" s="82"/>
      <c r="E12" s="267"/>
      <c r="F12" s="268"/>
      <c r="G12" s="268"/>
      <c r="H12" s="81"/>
      <c r="I12" s="269"/>
      <c r="J12" s="269"/>
      <c r="K12" s="270"/>
      <c r="L12" s="271"/>
      <c r="M12" s="271"/>
      <c r="N12" s="272"/>
      <c r="O12" s="272"/>
      <c r="P12" s="270"/>
      <c r="Q12" s="213"/>
      <c r="R12" s="213"/>
      <c r="S12" s="213"/>
      <c r="T12" s="213"/>
      <c r="U12" s="213"/>
    </row>
    <row r="13" spans="1:21" x14ac:dyDescent="0.2">
      <c r="A13" s="82"/>
      <c r="B13" s="82"/>
      <c r="C13" s="266"/>
      <c r="D13" s="82"/>
      <c r="E13" s="267"/>
      <c r="F13" s="268"/>
      <c r="G13" s="268"/>
      <c r="H13" s="81"/>
      <c r="I13" s="269"/>
      <c r="J13" s="269"/>
      <c r="K13" s="270"/>
      <c r="L13" s="271"/>
      <c r="M13" s="271"/>
      <c r="N13" s="272"/>
      <c r="O13" s="272"/>
      <c r="P13" s="270"/>
      <c r="Q13" s="213"/>
      <c r="R13" s="213"/>
      <c r="S13" s="213"/>
      <c r="T13" s="213"/>
      <c r="U13" s="213"/>
    </row>
    <row r="14" spans="1:21" x14ac:dyDescent="0.2">
      <c r="A14" s="82"/>
      <c r="B14" s="82"/>
      <c r="C14" s="266"/>
      <c r="D14" s="82"/>
      <c r="E14" s="267"/>
      <c r="F14" s="268"/>
      <c r="G14" s="268"/>
      <c r="H14" s="81"/>
      <c r="I14" s="269"/>
      <c r="J14" s="269"/>
      <c r="K14" s="270"/>
      <c r="L14" s="271"/>
      <c r="M14" s="271"/>
      <c r="N14" s="272"/>
      <c r="O14" s="272"/>
      <c r="P14" s="270"/>
      <c r="Q14" s="213"/>
      <c r="R14" s="213"/>
      <c r="S14" s="213"/>
      <c r="T14" s="213"/>
      <c r="U14" s="213"/>
    </row>
    <row r="15" spans="1:21" x14ac:dyDescent="0.2">
      <c r="A15" s="82"/>
      <c r="B15" s="82"/>
      <c r="C15" s="266"/>
      <c r="D15" s="82"/>
      <c r="E15" s="267"/>
      <c r="F15" s="268"/>
      <c r="G15" s="268"/>
      <c r="H15" s="81"/>
      <c r="I15" s="269"/>
      <c r="J15" s="269"/>
      <c r="K15" s="270"/>
      <c r="L15" s="271"/>
      <c r="M15" s="271"/>
      <c r="N15" s="272"/>
      <c r="O15" s="272"/>
      <c r="P15" s="270"/>
      <c r="Q15" s="213"/>
      <c r="R15" s="213"/>
      <c r="S15" s="213"/>
      <c r="T15" s="213"/>
      <c r="U15" s="213"/>
    </row>
    <row r="16" spans="1:21" x14ac:dyDescent="0.2">
      <c r="A16" s="82"/>
      <c r="B16" s="82"/>
      <c r="C16" s="266"/>
      <c r="D16" s="82"/>
      <c r="E16" s="267"/>
      <c r="F16" s="268"/>
      <c r="G16" s="268"/>
      <c r="H16" s="81"/>
      <c r="I16" s="269"/>
      <c r="J16" s="269"/>
      <c r="K16" s="270"/>
      <c r="L16" s="271"/>
      <c r="M16" s="271"/>
      <c r="N16" s="272"/>
      <c r="O16" s="272"/>
      <c r="P16" s="270"/>
      <c r="Q16" s="213"/>
      <c r="R16" s="213"/>
      <c r="S16" s="213"/>
      <c r="T16" s="213"/>
      <c r="U16" s="213"/>
    </row>
    <row r="17" spans="1:10" x14ac:dyDescent="0.2">
      <c r="A17" s="82"/>
      <c r="B17" s="82"/>
      <c r="C17" s="266"/>
      <c r="D17" s="82"/>
      <c r="E17" s="267"/>
      <c r="F17" s="268"/>
      <c r="G17" s="268"/>
      <c r="H17" s="81"/>
      <c r="I17" s="269"/>
      <c r="J17" s="269"/>
    </row>
    <row r="18" spans="1:10" x14ac:dyDescent="0.2">
      <c r="A18" s="82"/>
      <c r="B18" s="82"/>
      <c r="C18" s="266"/>
      <c r="D18" s="82"/>
      <c r="E18" s="267"/>
      <c r="F18" s="268"/>
      <c r="G18" s="268"/>
      <c r="H18" s="81"/>
      <c r="I18" s="269"/>
      <c r="J18" s="269"/>
    </row>
    <row r="19" spans="1:10" x14ac:dyDescent="0.2">
      <c r="A19" s="82"/>
      <c r="B19" s="82"/>
      <c r="C19" s="266"/>
      <c r="D19" s="82"/>
      <c r="E19" s="267"/>
      <c r="F19" s="268"/>
      <c r="G19" s="268"/>
      <c r="H19" s="81"/>
      <c r="I19" s="269"/>
      <c r="J19" s="269"/>
    </row>
    <row r="20" spans="1:10" x14ac:dyDescent="0.2">
      <c r="A20" s="82"/>
      <c r="B20" s="82"/>
      <c r="C20" s="266"/>
      <c r="D20" s="82"/>
      <c r="E20" s="267"/>
      <c r="F20" s="268"/>
      <c r="G20" s="268"/>
      <c r="H20" s="81"/>
      <c r="I20" s="269"/>
      <c r="J20" s="269"/>
    </row>
    <row r="21" spans="1:10" x14ac:dyDescent="0.2">
      <c r="A21" s="82"/>
      <c r="B21" s="82"/>
      <c r="C21" s="266"/>
      <c r="D21" s="82"/>
      <c r="E21" s="267"/>
      <c r="F21" s="268"/>
      <c r="G21" s="268"/>
      <c r="H21" s="81"/>
      <c r="I21" s="269"/>
      <c r="J21" s="269"/>
    </row>
    <row r="22" spans="1:10" x14ac:dyDescent="0.2">
      <c r="A22" s="82"/>
      <c r="B22" s="82"/>
      <c r="C22" s="266"/>
      <c r="D22" s="82"/>
      <c r="E22" s="267"/>
      <c r="F22" s="268"/>
      <c r="G22" s="268"/>
      <c r="H22" s="81"/>
      <c r="I22" s="269"/>
      <c r="J22" s="269"/>
    </row>
    <row r="23" spans="1:10" x14ac:dyDescent="0.2">
      <c r="A23" s="82"/>
      <c r="B23" s="82"/>
      <c r="C23" s="266"/>
      <c r="D23" s="82"/>
      <c r="E23" s="267"/>
      <c r="F23" s="268"/>
      <c r="G23" s="268"/>
      <c r="H23" s="81"/>
      <c r="I23" s="269"/>
      <c r="J23" s="269"/>
    </row>
    <row r="24" spans="1:10" x14ac:dyDescent="0.2">
      <c r="A24" s="82"/>
      <c r="B24" s="82"/>
      <c r="C24" s="266"/>
      <c r="D24" s="82"/>
      <c r="E24" s="267"/>
      <c r="F24" s="268"/>
      <c r="G24" s="268"/>
      <c r="H24" s="81"/>
      <c r="I24" s="269"/>
      <c r="J24" s="269"/>
    </row>
    <row r="25" spans="1:10" x14ac:dyDescent="0.2">
      <c r="A25" s="82"/>
      <c r="B25" s="82"/>
      <c r="C25" s="266"/>
      <c r="D25" s="82"/>
      <c r="E25" s="267"/>
      <c r="F25" s="268"/>
      <c r="G25" s="268"/>
      <c r="H25" s="81"/>
      <c r="I25" s="269"/>
      <c r="J25" s="269"/>
    </row>
    <row r="26" spans="1:10" x14ac:dyDescent="0.2">
      <c r="A26" s="82"/>
      <c r="B26" s="82"/>
      <c r="C26" s="266"/>
      <c r="D26" s="82"/>
      <c r="E26" s="267"/>
      <c r="F26" s="268"/>
      <c r="G26" s="268"/>
      <c r="H26" s="81"/>
      <c r="I26" s="269"/>
      <c r="J26" s="269"/>
    </row>
    <row r="27" spans="1:10" x14ac:dyDescent="0.2">
      <c r="A27" s="82"/>
      <c r="B27" s="82"/>
      <c r="C27" s="266"/>
      <c r="D27" s="82"/>
      <c r="E27" s="267"/>
      <c r="F27" s="268"/>
      <c r="G27" s="268"/>
      <c r="H27" s="81"/>
      <c r="I27" s="269"/>
      <c r="J27" s="269"/>
    </row>
    <row r="28" spans="1:10" x14ac:dyDescent="0.2">
      <c r="A28" s="82"/>
      <c r="B28" s="82"/>
      <c r="C28" s="266"/>
      <c r="D28" s="82"/>
      <c r="E28" s="267"/>
      <c r="F28" s="268"/>
      <c r="G28" s="268"/>
      <c r="H28" s="81"/>
      <c r="I28" s="269"/>
      <c r="J28" s="269"/>
    </row>
    <row r="29" spans="1:10" x14ac:dyDescent="0.2">
      <c r="A29" s="82"/>
      <c r="B29" s="82"/>
      <c r="C29" s="266"/>
      <c r="D29" s="82"/>
      <c r="E29" s="267"/>
      <c r="F29" s="268"/>
      <c r="G29" s="268"/>
      <c r="H29" s="81"/>
      <c r="I29" s="269"/>
      <c r="J29" s="269"/>
    </row>
    <row r="30" spans="1:10" x14ac:dyDescent="0.2">
      <c r="A30" s="82"/>
      <c r="B30" s="82"/>
      <c r="C30" s="266"/>
      <c r="D30" s="82"/>
      <c r="E30" s="267"/>
      <c r="F30" s="268"/>
      <c r="G30" s="268"/>
      <c r="H30" s="81"/>
      <c r="I30" s="269"/>
      <c r="J30" s="269"/>
    </row>
    <row r="31" spans="1:10" x14ac:dyDescent="0.2">
      <c r="A31" s="82"/>
      <c r="B31" s="82"/>
      <c r="C31" s="266"/>
      <c r="D31" s="82"/>
      <c r="E31" s="267"/>
      <c r="F31" s="268"/>
      <c r="G31" s="268"/>
      <c r="H31" s="81"/>
      <c r="I31" s="269"/>
      <c r="J31" s="269"/>
    </row>
    <row r="32" spans="1:10" x14ac:dyDescent="0.2">
      <c r="A32" s="82"/>
      <c r="B32" s="82"/>
      <c r="C32" s="266"/>
      <c r="D32" s="82"/>
      <c r="E32" s="267"/>
      <c r="F32" s="268"/>
      <c r="G32" s="268"/>
      <c r="H32" s="81"/>
      <c r="I32" s="269"/>
      <c r="J32" s="269"/>
    </row>
    <row r="33" spans="1:10" x14ac:dyDescent="0.2">
      <c r="A33" s="82"/>
      <c r="B33" s="82"/>
      <c r="C33" s="266"/>
      <c r="D33" s="82"/>
      <c r="E33" s="267"/>
      <c r="F33" s="268"/>
      <c r="G33" s="268"/>
      <c r="H33" s="81"/>
      <c r="I33" s="269"/>
      <c r="J33" s="269"/>
    </row>
    <row r="34" spans="1:10" x14ac:dyDescent="0.2">
      <c r="A34" s="82"/>
      <c r="B34" s="82"/>
      <c r="C34" s="266"/>
      <c r="D34" s="82"/>
      <c r="E34" s="267"/>
      <c r="F34" s="268"/>
      <c r="G34" s="268"/>
      <c r="H34" s="81"/>
      <c r="I34" s="269"/>
      <c r="J34" s="269"/>
    </row>
    <row r="35" spans="1:10" x14ac:dyDescent="0.2">
      <c r="A35" s="82"/>
      <c r="B35" s="82"/>
      <c r="C35" s="266"/>
      <c r="D35" s="82"/>
      <c r="E35" s="267"/>
      <c r="F35" s="268"/>
      <c r="G35" s="268"/>
      <c r="H35" s="81"/>
      <c r="I35" s="269"/>
      <c r="J35" s="269"/>
    </row>
    <row r="36" spans="1:10" x14ac:dyDescent="0.2">
      <c r="A36" s="82"/>
      <c r="B36" s="82"/>
      <c r="C36" s="266"/>
      <c r="D36" s="82"/>
      <c r="E36" s="267"/>
      <c r="F36" s="268"/>
      <c r="G36" s="268"/>
      <c r="H36" s="81"/>
      <c r="I36" s="269"/>
      <c r="J36" s="269"/>
    </row>
    <row r="37" spans="1:10" x14ac:dyDescent="0.2">
      <c r="A37" s="82"/>
      <c r="B37" s="82"/>
      <c r="C37" s="266"/>
      <c r="D37" s="82"/>
      <c r="E37" s="267"/>
      <c r="F37" s="268"/>
      <c r="G37" s="268"/>
      <c r="H37" s="81"/>
      <c r="I37" s="269"/>
      <c r="J37" s="269"/>
    </row>
    <row r="38" spans="1:10" x14ac:dyDescent="0.2">
      <c r="A38" s="82"/>
      <c r="B38" s="82"/>
      <c r="C38" s="266"/>
      <c r="D38" s="82"/>
      <c r="E38" s="267"/>
      <c r="F38" s="268"/>
      <c r="G38" s="268"/>
      <c r="H38" s="81"/>
      <c r="I38" s="269"/>
      <c r="J38" s="269"/>
    </row>
    <row r="39" spans="1:10" x14ac:dyDescent="0.2">
      <c r="A39" s="82"/>
      <c r="B39" s="82"/>
      <c r="C39" s="266"/>
      <c r="D39" s="82"/>
      <c r="E39" s="267"/>
      <c r="F39" s="268"/>
      <c r="G39" s="268"/>
      <c r="H39" s="81"/>
      <c r="I39" s="269"/>
      <c r="J39" s="269"/>
    </row>
    <row r="40" spans="1:10" x14ac:dyDescent="0.2">
      <c r="A40" s="82"/>
      <c r="B40" s="82"/>
      <c r="C40" s="266"/>
      <c r="D40" s="82"/>
      <c r="E40" s="267"/>
      <c r="F40" s="268"/>
      <c r="G40" s="268"/>
      <c r="H40" s="81"/>
      <c r="I40" s="269"/>
      <c r="J40" s="269"/>
    </row>
    <row r="41" spans="1:10" x14ac:dyDescent="0.2">
      <c r="A41" s="82"/>
      <c r="B41" s="82"/>
      <c r="C41" s="266"/>
      <c r="D41" s="82"/>
      <c r="E41" s="267"/>
      <c r="F41" s="268"/>
      <c r="G41" s="268"/>
      <c r="H41" s="81"/>
      <c r="I41" s="269"/>
      <c r="J41" s="269"/>
    </row>
    <row r="42" spans="1:10" x14ac:dyDescent="0.2">
      <c r="A42" s="82"/>
      <c r="B42" s="82"/>
      <c r="C42" s="266"/>
      <c r="D42" s="82"/>
      <c r="E42" s="267"/>
      <c r="F42" s="268"/>
      <c r="G42" s="268"/>
      <c r="H42" s="81"/>
      <c r="I42" s="269"/>
      <c r="J42" s="269"/>
    </row>
    <row r="43" spans="1:10" x14ac:dyDescent="0.2">
      <c r="A43" s="82"/>
      <c r="B43" s="82"/>
      <c r="C43" s="266"/>
      <c r="D43" s="82"/>
      <c r="E43" s="267"/>
      <c r="F43" s="268"/>
      <c r="G43" s="268"/>
      <c r="H43" s="81"/>
      <c r="I43" s="269"/>
      <c r="J43" s="269"/>
    </row>
    <row r="44" spans="1:10" x14ac:dyDescent="0.2">
      <c r="A44" s="82"/>
      <c r="B44" s="82"/>
      <c r="C44" s="266"/>
      <c r="D44" s="82"/>
      <c r="E44" s="267"/>
      <c r="F44" s="268"/>
      <c r="G44" s="268"/>
      <c r="H44" s="81"/>
      <c r="I44" s="269"/>
      <c r="J44" s="269"/>
    </row>
    <row r="45" spans="1:10" x14ac:dyDescent="0.2">
      <c r="A45" s="82"/>
      <c r="B45" s="82"/>
      <c r="C45" s="266"/>
      <c r="D45" s="82"/>
      <c r="E45" s="267"/>
      <c r="F45" s="268"/>
      <c r="G45" s="268"/>
      <c r="H45" s="81"/>
      <c r="I45" s="269"/>
      <c r="J45" s="269"/>
    </row>
    <row r="46" spans="1:10" x14ac:dyDescent="0.2">
      <c r="A46" s="82"/>
      <c r="B46" s="82"/>
      <c r="C46" s="266"/>
      <c r="D46" s="82"/>
      <c r="E46" s="267"/>
      <c r="F46" s="268"/>
      <c r="G46" s="268"/>
      <c r="H46" s="81"/>
      <c r="I46" s="269"/>
      <c r="J46" s="269"/>
    </row>
    <row r="47" spans="1:10" x14ac:dyDescent="0.2">
      <c r="A47" s="82"/>
      <c r="B47" s="82"/>
      <c r="C47" s="266"/>
      <c r="D47" s="82"/>
      <c r="E47" s="267"/>
      <c r="F47" s="268"/>
      <c r="G47" s="268"/>
      <c r="H47" s="81"/>
      <c r="I47" s="269"/>
      <c r="J47" s="269"/>
    </row>
    <row r="48" spans="1:10" x14ac:dyDescent="0.2">
      <c r="A48" s="82"/>
      <c r="B48" s="82"/>
      <c r="C48" s="266"/>
      <c r="D48" s="82"/>
      <c r="E48" s="267"/>
      <c r="F48" s="268"/>
      <c r="G48" s="268"/>
      <c r="H48" s="81"/>
      <c r="I48" s="269"/>
      <c r="J48" s="269"/>
    </row>
    <row r="49" spans="1:10" x14ac:dyDescent="0.2">
      <c r="A49" s="82"/>
      <c r="B49" s="82"/>
      <c r="C49" s="266"/>
      <c r="D49" s="82"/>
      <c r="E49" s="267"/>
      <c r="F49" s="268"/>
      <c r="G49" s="268"/>
      <c r="H49" s="81"/>
      <c r="I49" s="269"/>
      <c r="J49" s="269"/>
    </row>
    <row r="50" spans="1:10" x14ac:dyDescent="0.2">
      <c r="A50" s="82"/>
      <c r="B50" s="82"/>
      <c r="C50" s="266"/>
      <c r="D50" s="82"/>
      <c r="E50" s="267"/>
      <c r="F50" s="268"/>
      <c r="G50" s="268"/>
      <c r="H50" s="81"/>
      <c r="I50" s="269"/>
      <c r="J50" s="269"/>
    </row>
    <row r="51" spans="1:10" x14ac:dyDescent="0.2">
      <c r="A51" s="82"/>
      <c r="B51" s="82"/>
      <c r="C51" s="266"/>
      <c r="D51" s="82"/>
      <c r="E51" s="267"/>
      <c r="F51" s="268"/>
      <c r="G51" s="268"/>
      <c r="H51" s="81"/>
      <c r="I51" s="269"/>
      <c r="J51" s="269"/>
    </row>
    <row r="52" spans="1:10" x14ac:dyDescent="0.2">
      <c r="A52" s="82"/>
      <c r="B52" s="82"/>
      <c r="C52" s="266"/>
      <c r="D52" s="82"/>
      <c r="E52" s="267"/>
      <c r="F52" s="268"/>
      <c r="G52" s="268"/>
      <c r="H52" s="81"/>
      <c r="I52" s="269"/>
      <c r="J52" s="269"/>
    </row>
    <row r="53" spans="1:10" x14ac:dyDescent="0.2">
      <c r="A53" s="82"/>
      <c r="B53" s="82"/>
      <c r="C53" s="266"/>
      <c r="D53" s="82"/>
      <c r="E53" s="267"/>
      <c r="F53" s="268"/>
      <c r="G53" s="268"/>
      <c r="H53" s="81"/>
      <c r="I53" s="269"/>
      <c r="J53" s="269"/>
    </row>
    <row r="54" spans="1:10" x14ac:dyDescent="0.2">
      <c r="A54" s="82"/>
      <c r="B54" s="82"/>
      <c r="C54" s="266"/>
      <c r="D54" s="82"/>
      <c r="E54" s="267"/>
      <c r="F54" s="268"/>
      <c r="G54" s="268"/>
      <c r="H54" s="81"/>
      <c r="I54" s="269"/>
      <c r="J54" s="269"/>
    </row>
    <row r="55" spans="1:10" x14ac:dyDescent="0.2">
      <c r="A55" s="82"/>
      <c r="B55" s="82"/>
      <c r="C55" s="266"/>
      <c r="D55" s="82"/>
      <c r="E55" s="267"/>
      <c r="F55" s="268"/>
      <c r="G55" s="268"/>
      <c r="H55" s="81"/>
      <c r="I55" s="269"/>
      <c r="J55" s="269"/>
    </row>
    <row r="56" spans="1:10" x14ac:dyDescent="0.2">
      <c r="A56" s="82"/>
      <c r="B56" s="82"/>
      <c r="C56" s="266"/>
      <c r="D56" s="82"/>
      <c r="E56" s="267"/>
      <c r="F56" s="268"/>
      <c r="G56" s="268"/>
      <c r="H56" s="81"/>
      <c r="I56" s="269"/>
      <c r="J56" s="269"/>
    </row>
    <row r="57" spans="1:10" x14ac:dyDescent="0.2">
      <c r="A57" s="82"/>
      <c r="B57" s="82"/>
      <c r="C57" s="266"/>
      <c r="D57" s="82"/>
      <c r="E57" s="267"/>
      <c r="F57" s="268"/>
      <c r="G57" s="268"/>
      <c r="H57" s="81"/>
      <c r="I57" s="269"/>
      <c r="J57" s="269"/>
    </row>
    <row r="58" spans="1:10" x14ac:dyDescent="0.2">
      <c r="A58" s="82"/>
      <c r="B58" s="82"/>
      <c r="C58" s="266"/>
      <c r="D58" s="82"/>
      <c r="E58" s="267"/>
      <c r="F58" s="268"/>
      <c r="G58" s="268"/>
      <c r="H58" s="81"/>
      <c r="I58" s="269"/>
      <c r="J58" s="269"/>
    </row>
    <row r="59" spans="1:10" x14ac:dyDescent="0.2">
      <c r="A59" s="82"/>
      <c r="B59" s="82"/>
      <c r="C59" s="266"/>
      <c r="D59" s="82"/>
      <c r="E59" s="267"/>
      <c r="F59" s="268"/>
      <c r="G59" s="268"/>
      <c r="H59" s="81"/>
      <c r="I59" s="269"/>
      <c r="J59" s="269"/>
    </row>
    <row r="60" spans="1:10" x14ac:dyDescent="0.2">
      <c r="A60" s="82"/>
      <c r="B60" s="82"/>
      <c r="C60" s="266"/>
      <c r="D60" s="82"/>
      <c r="E60" s="267"/>
      <c r="F60" s="268"/>
      <c r="G60" s="268"/>
      <c r="H60" s="81"/>
      <c r="I60" s="269"/>
      <c r="J60" s="269"/>
    </row>
    <row r="61" spans="1:10" x14ac:dyDescent="0.2">
      <c r="A61" s="82"/>
      <c r="B61" s="82"/>
      <c r="C61" s="266"/>
      <c r="D61" s="82"/>
      <c r="E61" s="267"/>
      <c r="F61" s="268"/>
      <c r="G61" s="268"/>
      <c r="H61" s="81"/>
      <c r="I61" s="269"/>
      <c r="J61" s="269"/>
    </row>
    <row r="62" spans="1:10" x14ac:dyDescent="0.2">
      <c r="A62" s="82"/>
      <c r="B62" s="82"/>
      <c r="C62" s="266"/>
      <c r="D62" s="82"/>
      <c r="E62" s="267"/>
      <c r="F62" s="268"/>
      <c r="G62" s="268"/>
      <c r="H62" s="81"/>
      <c r="I62" s="269"/>
      <c r="J62" s="269"/>
    </row>
    <row r="63" spans="1:10" x14ac:dyDescent="0.2">
      <c r="A63" s="82"/>
      <c r="B63" s="82"/>
      <c r="C63" s="266"/>
      <c r="D63" s="82"/>
      <c r="E63" s="267"/>
      <c r="F63" s="268"/>
      <c r="G63" s="268"/>
      <c r="H63" s="81"/>
      <c r="I63" s="269"/>
      <c r="J63" s="269"/>
    </row>
    <row r="64" spans="1:10" x14ac:dyDescent="0.2">
      <c r="A64" s="82"/>
      <c r="B64" s="82"/>
      <c r="C64" s="266"/>
      <c r="D64" s="82"/>
      <c r="E64" s="267"/>
      <c r="F64" s="268"/>
      <c r="G64" s="268"/>
      <c r="H64" s="81"/>
      <c r="I64" s="269"/>
      <c r="J64" s="269"/>
    </row>
    <row r="65" spans="1:10" x14ac:dyDescent="0.2">
      <c r="A65" s="82"/>
      <c r="B65" s="82"/>
      <c r="C65" s="266"/>
      <c r="D65" s="82"/>
      <c r="E65" s="267"/>
      <c r="F65" s="268"/>
      <c r="G65" s="268"/>
      <c r="H65" s="81"/>
      <c r="I65" s="269"/>
      <c r="J65" s="269"/>
    </row>
    <row r="66" spans="1:10" x14ac:dyDescent="0.2">
      <c r="A66" s="82"/>
      <c r="B66" s="82"/>
      <c r="C66" s="266"/>
      <c r="D66" s="82"/>
      <c r="E66" s="267"/>
      <c r="F66" s="268"/>
      <c r="G66" s="268"/>
      <c r="H66" s="81"/>
      <c r="I66" s="269"/>
      <c r="J66" s="269"/>
    </row>
    <row r="67" spans="1:10" x14ac:dyDescent="0.2">
      <c r="A67" s="82"/>
      <c r="B67" s="82"/>
      <c r="C67" s="266"/>
      <c r="D67" s="82"/>
      <c r="E67" s="267"/>
      <c r="F67" s="268"/>
      <c r="G67" s="268"/>
      <c r="H67" s="81"/>
      <c r="I67" s="269"/>
      <c r="J67" s="269"/>
    </row>
    <row r="68" spans="1:10" x14ac:dyDescent="0.2">
      <c r="A68" s="82"/>
      <c r="B68" s="82"/>
      <c r="C68" s="266"/>
      <c r="D68" s="82"/>
      <c r="E68" s="267"/>
      <c r="F68" s="268"/>
      <c r="G68" s="268"/>
      <c r="H68" s="81"/>
      <c r="I68" s="269"/>
      <c r="J68" s="269"/>
    </row>
    <row r="69" spans="1:10" x14ac:dyDescent="0.2">
      <c r="A69" s="82"/>
      <c r="B69" s="82"/>
      <c r="C69" s="266"/>
      <c r="D69" s="82"/>
      <c r="E69" s="267"/>
      <c r="F69" s="268"/>
      <c r="G69" s="268"/>
      <c r="H69" s="81"/>
      <c r="I69" s="269"/>
      <c r="J69" s="269"/>
    </row>
    <row r="70" spans="1:10" x14ac:dyDescent="0.2">
      <c r="A70" s="82"/>
      <c r="B70" s="82"/>
      <c r="C70" s="266"/>
      <c r="D70" s="82"/>
      <c r="E70" s="267"/>
      <c r="F70" s="268"/>
      <c r="G70" s="268"/>
      <c r="H70" s="81"/>
      <c r="I70" s="269"/>
      <c r="J70" s="269"/>
    </row>
    <row r="71" spans="1:10" x14ac:dyDescent="0.2">
      <c r="A71" s="82"/>
      <c r="B71" s="82"/>
      <c r="C71" s="266"/>
      <c r="D71" s="82"/>
      <c r="E71" s="267"/>
      <c r="F71" s="268"/>
      <c r="G71" s="268"/>
      <c r="H71" s="81"/>
      <c r="I71" s="269"/>
      <c r="J71" s="269"/>
    </row>
    <row r="72" spans="1:10" x14ac:dyDescent="0.2">
      <c r="A72" s="82"/>
      <c r="B72" s="82"/>
      <c r="C72" s="266"/>
      <c r="D72" s="82"/>
      <c r="E72" s="267"/>
      <c r="F72" s="268"/>
      <c r="G72" s="268"/>
      <c r="H72" s="81"/>
      <c r="I72" s="269"/>
      <c r="J72" s="269"/>
    </row>
    <row r="73" spans="1:10" x14ac:dyDescent="0.2">
      <c r="A73" s="82"/>
      <c r="B73" s="82"/>
      <c r="C73" s="266"/>
      <c r="D73" s="82"/>
      <c r="E73" s="267"/>
      <c r="F73" s="268"/>
      <c r="G73" s="268"/>
      <c r="H73" s="81"/>
      <c r="I73" s="269"/>
      <c r="J73" s="269"/>
    </row>
    <row r="74" spans="1:10" x14ac:dyDescent="0.2">
      <c r="A74" s="82"/>
      <c r="B74" s="82"/>
      <c r="C74" s="266"/>
      <c r="D74" s="82"/>
      <c r="E74" s="267"/>
      <c r="F74" s="268"/>
      <c r="G74" s="268"/>
      <c r="H74" s="81"/>
      <c r="I74" s="269"/>
      <c r="J74" s="269"/>
    </row>
    <row r="75" spans="1:10" x14ac:dyDescent="0.2">
      <c r="A75" s="82"/>
      <c r="B75" s="82"/>
      <c r="C75" s="266"/>
      <c r="D75" s="82"/>
      <c r="E75" s="267"/>
      <c r="F75" s="268"/>
      <c r="G75" s="268"/>
      <c r="H75" s="81"/>
      <c r="I75" s="269"/>
      <c r="J75" s="269"/>
    </row>
    <row r="76" spans="1:10" x14ac:dyDescent="0.2">
      <c r="A76" s="82"/>
      <c r="B76" s="82"/>
      <c r="C76" s="266"/>
      <c r="D76" s="82"/>
      <c r="E76" s="267"/>
      <c r="F76" s="268"/>
      <c r="G76" s="268"/>
      <c r="H76" s="81"/>
      <c r="I76" s="269"/>
      <c r="J76" s="269"/>
    </row>
    <row r="77" spans="1:10" x14ac:dyDescent="0.2">
      <c r="A77" s="82"/>
      <c r="B77" s="82"/>
      <c r="C77" s="266"/>
      <c r="D77" s="82"/>
      <c r="E77" s="267"/>
      <c r="F77" s="268"/>
      <c r="G77" s="268"/>
      <c r="H77" s="81"/>
      <c r="I77" s="269"/>
      <c r="J77" s="269"/>
    </row>
    <row r="78" spans="1:10" x14ac:dyDescent="0.2">
      <c r="A78" s="82"/>
      <c r="B78" s="82"/>
      <c r="C78" s="266"/>
      <c r="D78" s="82"/>
      <c r="E78" s="267"/>
      <c r="F78" s="268"/>
      <c r="G78" s="268"/>
      <c r="H78" s="81"/>
      <c r="I78" s="269"/>
      <c r="J78" s="269"/>
    </row>
    <row r="79" spans="1:10" x14ac:dyDescent="0.2">
      <c r="A79" s="82"/>
      <c r="B79" s="82"/>
      <c r="C79" s="266"/>
      <c r="D79" s="82"/>
      <c r="E79" s="267"/>
      <c r="F79" s="268"/>
      <c r="G79" s="268"/>
      <c r="H79" s="81"/>
      <c r="I79" s="269"/>
      <c r="J79" s="269"/>
    </row>
    <row r="80" spans="1:10" x14ac:dyDescent="0.2">
      <c r="A80" s="82"/>
      <c r="B80" s="82"/>
      <c r="C80" s="266"/>
      <c r="D80" s="82"/>
      <c r="E80" s="267"/>
      <c r="F80" s="268"/>
      <c r="G80" s="268"/>
      <c r="H80" s="81"/>
      <c r="I80" s="269"/>
      <c r="J80" s="269"/>
    </row>
    <row r="81" spans="1:10" x14ac:dyDescent="0.2">
      <c r="A81" s="82"/>
      <c r="B81" s="82"/>
      <c r="C81" s="266"/>
      <c r="D81" s="82"/>
      <c r="E81" s="267"/>
      <c r="F81" s="268"/>
      <c r="G81" s="268"/>
      <c r="H81" s="81"/>
      <c r="I81" s="269"/>
      <c r="J81" s="269"/>
    </row>
    <row r="82" spans="1:10" x14ac:dyDescent="0.2">
      <c r="A82" s="82"/>
      <c r="B82" s="82"/>
      <c r="C82" s="266"/>
      <c r="D82" s="82"/>
      <c r="E82" s="267"/>
      <c r="F82" s="268"/>
      <c r="G82" s="268"/>
      <c r="H82" s="81"/>
      <c r="I82" s="269"/>
      <c r="J82" s="269"/>
    </row>
    <row r="83" spans="1:10" x14ac:dyDescent="0.2">
      <c r="A83" s="82"/>
      <c r="B83" s="82"/>
      <c r="C83" s="266"/>
      <c r="D83" s="82"/>
      <c r="E83" s="267"/>
      <c r="F83" s="268"/>
      <c r="G83" s="268"/>
      <c r="H83" s="81"/>
      <c r="I83" s="269"/>
      <c r="J83" s="269"/>
    </row>
    <row r="84" spans="1:10" x14ac:dyDescent="0.2">
      <c r="A84" s="82"/>
      <c r="B84" s="82"/>
      <c r="C84" s="266"/>
      <c r="D84" s="82"/>
      <c r="E84" s="267"/>
      <c r="F84" s="268"/>
      <c r="G84" s="268"/>
      <c r="H84" s="81"/>
      <c r="I84" s="269"/>
      <c r="J84" s="269"/>
    </row>
    <row r="85" spans="1:10" x14ac:dyDescent="0.2">
      <c r="A85" s="82"/>
      <c r="B85" s="82"/>
      <c r="C85" s="266"/>
      <c r="D85" s="82"/>
      <c r="E85" s="267"/>
      <c r="F85" s="268"/>
      <c r="G85" s="268"/>
      <c r="H85" s="81"/>
      <c r="I85" s="269"/>
      <c r="J85" s="269"/>
    </row>
    <row r="86" spans="1:10" x14ac:dyDescent="0.2">
      <c r="A86" s="82"/>
      <c r="B86" s="82"/>
      <c r="C86" s="266"/>
      <c r="D86" s="82"/>
      <c r="E86" s="267"/>
      <c r="F86" s="268"/>
      <c r="G86" s="268"/>
      <c r="H86" s="81"/>
      <c r="I86" s="269"/>
      <c r="J86" s="269"/>
    </row>
    <row r="87" spans="1:10" x14ac:dyDescent="0.2">
      <c r="A87" s="82"/>
      <c r="B87" s="82"/>
      <c r="C87" s="266"/>
      <c r="D87" s="82"/>
      <c r="E87" s="267"/>
      <c r="F87" s="268"/>
      <c r="G87" s="268"/>
      <c r="H87" s="81"/>
      <c r="I87" s="269"/>
      <c r="J87" s="269"/>
    </row>
    <row r="88" spans="1:10" x14ac:dyDescent="0.2">
      <c r="A88" s="82"/>
      <c r="B88" s="82"/>
      <c r="C88" s="266"/>
      <c r="D88" s="82"/>
      <c r="E88" s="267"/>
      <c r="F88" s="268"/>
      <c r="G88" s="268"/>
      <c r="H88" s="81"/>
      <c r="I88" s="269"/>
      <c r="J88" s="269"/>
    </row>
    <row r="89" spans="1:10" x14ac:dyDescent="0.2">
      <c r="A89" s="82"/>
      <c r="B89" s="82"/>
      <c r="C89" s="266"/>
      <c r="D89" s="82"/>
      <c r="E89" s="267"/>
      <c r="F89" s="268"/>
      <c r="G89" s="268"/>
      <c r="H89" s="81"/>
      <c r="I89" s="269"/>
      <c r="J89" s="269"/>
    </row>
    <row r="90" spans="1:10" x14ac:dyDescent="0.2">
      <c r="A90" s="82"/>
      <c r="B90" s="82"/>
      <c r="C90" s="266"/>
      <c r="D90" s="82"/>
      <c r="E90" s="267"/>
      <c r="F90" s="268"/>
      <c r="G90" s="268"/>
      <c r="H90" s="81"/>
      <c r="I90" s="269"/>
      <c r="J90" s="269"/>
    </row>
    <row r="91" spans="1:10" x14ac:dyDescent="0.2">
      <c r="A91" s="82"/>
      <c r="B91" s="82"/>
      <c r="C91" s="266"/>
      <c r="D91" s="82"/>
      <c r="E91" s="267"/>
      <c r="F91" s="268"/>
      <c r="G91" s="268"/>
      <c r="H91" s="81"/>
      <c r="I91" s="269"/>
      <c r="J91" s="269"/>
    </row>
    <row r="92" spans="1:10" x14ac:dyDescent="0.2">
      <c r="A92" s="82"/>
      <c r="B92" s="82"/>
      <c r="C92" s="266"/>
      <c r="D92" s="82"/>
      <c r="E92" s="267"/>
      <c r="F92" s="268"/>
      <c r="G92" s="268"/>
      <c r="H92" s="81"/>
      <c r="I92" s="269"/>
      <c r="J92" s="269"/>
    </row>
    <row r="93" spans="1:10" x14ac:dyDescent="0.2">
      <c r="A93" s="82"/>
      <c r="B93" s="82"/>
      <c r="C93" s="266"/>
      <c r="D93" s="82"/>
      <c r="E93" s="267"/>
      <c r="F93" s="268"/>
      <c r="G93" s="268"/>
      <c r="H93" s="81"/>
      <c r="I93" s="269"/>
      <c r="J93" s="269"/>
    </row>
    <row r="94" spans="1:10" x14ac:dyDescent="0.2">
      <c r="A94" s="82"/>
      <c r="B94" s="82"/>
      <c r="C94" s="266"/>
      <c r="D94" s="82"/>
      <c r="E94" s="267"/>
      <c r="F94" s="268"/>
      <c r="G94" s="268"/>
      <c r="H94" s="81"/>
      <c r="I94" s="269"/>
      <c r="J94" s="269"/>
    </row>
    <row r="95" spans="1:10" x14ac:dyDescent="0.2">
      <c r="A95" s="82"/>
      <c r="B95" s="82"/>
      <c r="C95" s="266"/>
      <c r="D95" s="82"/>
      <c r="E95" s="267"/>
      <c r="F95" s="268"/>
      <c r="G95" s="268"/>
      <c r="H95" s="81"/>
      <c r="I95" s="269"/>
      <c r="J95" s="269"/>
    </row>
    <row r="96" spans="1:10" x14ac:dyDescent="0.2">
      <c r="A96" s="82"/>
      <c r="B96" s="82"/>
      <c r="C96" s="266"/>
      <c r="D96" s="82"/>
      <c r="E96" s="267"/>
      <c r="F96" s="268"/>
      <c r="G96" s="268"/>
      <c r="H96" s="81"/>
      <c r="I96" s="269"/>
      <c r="J96" s="269"/>
    </row>
    <row r="97" spans="1:10" x14ac:dyDescent="0.2">
      <c r="A97" s="82"/>
      <c r="B97" s="82"/>
      <c r="C97" s="266"/>
      <c r="D97" s="82"/>
      <c r="E97" s="267"/>
      <c r="F97" s="268"/>
      <c r="G97" s="268"/>
      <c r="H97" s="81"/>
      <c r="I97" s="269"/>
      <c r="J97" s="269"/>
    </row>
    <row r="98" spans="1:10" x14ac:dyDescent="0.2">
      <c r="A98" s="82"/>
      <c r="B98" s="82"/>
      <c r="C98" s="266"/>
      <c r="D98" s="82"/>
      <c r="E98" s="267"/>
      <c r="F98" s="268"/>
      <c r="G98" s="268"/>
      <c r="H98" s="81"/>
      <c r="I98" s="269"/>
      <c r="J98" s="269"/>
    </row>
    <row r="99" spans="1:10" x14ac:dyDescent="0.2">
      <c r="A99" s="82"/>
      <c r="B99" s="82"/>
      <c r="C99" s="266"/>
      <c r="D99" s="82"/>
      <c r="E99" s="267"/>
      <c r="F99" s="268"/>
      <c r="G99" s="268"/>
      <c r="H99" s="81"/>
      <c r="I99" s="269"/>
      <c r="J99" s="269"/>
    </row>
    <row r="100" spans="1:10" x14ac:dyDescent="0.2">
      <c r="A100" s="82"/>
      <c r="B100" s="82"/>
      <c r="C100" s="266"/>
      <c r="D100" s="82"/>
      <c r="E100" s="267"/>
      <c r="F100" s="268"/>
      <c r="G100" s="268"/>
      <c r="H100" s="81"/>
      <c r="I100" s="269"/>
      <c r="J100" s="269"/>
    </row>
    <row r="101" spans="1:10" x14ac:dyDescent="0.2">
      <c r="A101" s="82"/>
      <c r="B101" s="82"/>
      <c r="C101" s="266"/>
      <c r="D101" s="82"/>
      <c r="E101" s="267"/>
      <c r="F101" s="268"/>
      <c r="G101" s="268"/>
      <c r="H101" s="81"/>
      <c r="I101" s="269"/>
      <c r="J101" s="269"/>
    </row>
    <row r="102" spans="1:10" x14ac:dyDescent="0.2">
      <c r="A102" s="82"/>
      <c r="B102" s="82"/>
      <c r="C102" s="266"/>
      <c r="D102" s="82"/>
      <c r="E102" s="267"/>
      <c r="F102" s="268"/>
      <c r="G102" s="268"/>
      <c r="H102" s="81"/>
      <c r="I102" s="269"/>
      <c r="J102" s="269"/>
    </row>
    <row r="103" spans="1:10" x14ac:dyDescent="0.2">
      <c r="A103" s="82"/>
      <c r="B103" s="82"/>
      <c r="C103" s="266"/>
      <c r="D103" s="82"/>
      <c r="E103" s="267"/>
      <c r="F103" s="268"/>
      <c r="G103" s="268"/>
      <c r="H103" s="81"/>
      <c r="I103" s="269"/>
      <c r="J103" s="269"/>
    </row>
    <row r="104" spans="1:10" x14ac:dyDescent="0.2">
      <c r="A104" s="82"/>
      <c r="B104" s="82"/>
      <c r="C104" s="266"/>
      <c r="D104" s="82"/>
      <c r="E104" s="267"/>
      <c r="F104" s="268"/>
      <c r="G104" s="268"/>
      <c r="H104" s="81"/>
      <c r="I104" s="269"/>
      <c r="J104" s="269"/>
    </row>
    <row r="105" spans="1:10" x14ac:dyDescent="0.2">
      <c r="A105" s="82"/>
      <c r="B105" s="82"/>
      <c r="C105" s="266"/>
      <c r="D105" s="82"/>
      <c r="E105" s="267"/>
      <c r="F105" s="268"/>
      <c r="G105" s="268"/>
      <c r="H105" s="81"/>
      <c r="I105" s="269"/>
      <c r="J105" s="269"/>
    </row>
    <row r="106" spans="1:10" x14ac:dyDescent="0.2">
      <c r="A106" s="82"/>
      <c r="B106" s="82"/>
      <c r="C106" s="266"/>
      <c r="D106" s="82"/>
      <c r="E106" s="267"/>
      <c r="F106" s="268"/>
      <c r="G106" s="268"/>
      <c r="H106" s="81"/>
      <c r="I106" s="269"/>
      <c r="J106" s="269"/>
    </row>
    <row r="107" spans="1:10" x14ac:dyDescent="0.2">
      <c r="A107" s="82"/>
      <c r="B107" s="82"/>
      <c r="C107" s="266"/>
      <c r="D107" s="82"/>
      <c r="E107" s="267"/>
      <c r="F107" s="268"/>
      <c r="G107" s="268"/>
      <c r="H107" s="81"/>
      <c r="I107" s="269"/>
      <c r="J107" s="269"/>
    </row>
    <row r="108" spans="1:10" x14ac:dyDescent="0.2">
      <c r="A108" s="82"/>
      <c r="B108" s="82"/>
      <c r="C108" s="266"/>
      <c r="D108" s="82"/>
      <c r="E108" s="267"/>
      <c r="F108" s="268"/>
      <c r="G108" s="268"/>
      <c r="H108" s="81"/>
      <c r="I108" s="269"/>
      <c r="J108" s="269"/>
    </row>
    <row r="109" spans="1:10" x14ac:dyDescent="0.2">
      <c r="A109" s="82"/>
      <c r="B109" s="82"/>
      <c r="C109" s="266"/>
      <c r="D109" s="82"/>
      <c r="E109" s="267"/>
      <c r="F109" s="268"/>
      <c r="G109" s="268"/>
      <c r="H109" s="81"/>
      <c r="I109" s="269"/>
      <c r="J109" s="269"/>
    </row>
    <row r="110" spans="1:10" x14ac:dyDescent="0.2">
      <c r="A110" s="82"/>
      <c r="B110" s="82"/>
      <c r="C110" s="266"/>
      <c r="D110" s="82"/>
      <c r="E110" s="267"/>
      <c r="F110" s="268"/>
      <c r="G110" s="268"/>
      <c r="H110" s="81"/>
      <c r="I110" s="269"/>
      <c r="J110" s="269"/>
    </row>
    <row r="111" spans="1:10" x14ac:dyDescent="0.2">
      <c r="A111" s="82"/>
      <c r="B111" s="82"/>
      <c r="C111" s="266"/>
      <c r="D111" s="82"/>
      <c r="E111" s="267"/>
      <c r="F111" s="268"/>
      <c r="G111" s="268"/>
      <c r="H111" s="81"/>
      <c r="I111" s="269"/>
      <c r="J111" s="269"/>
    </row>
    <row r="112" spans="1:10" x14ac:dyDescent="0.2">
      <c r="A112" s="82"/>
      <c r="B112" s="82"/>
      <c r="C112" s="266"/>
      <c r="D112" s="82"/>
      <c r="E112" s="267"/>
      <c r="F112" s="268"/>
      <c r="G112" s="268"/>
      <c r="H112" s="81"/>
      <c r="I112" s="269"/>
      <c r="J112" s="269"/>
    </row>
    <row r="113" spans="1:10" x14ac:dyDescent="0.2">
      <c r="A113" s="82"/>
      <c r="B113" s="82"/>
      <c r="C113" s="266"/>
      <c r="D113" s="82"/>
      <c r="E113" s="267"/>
      <c r="F113" s="268"/>
      <c r="G113" s="268"/>
      <c r="H113" s="81"/>
      <c r="I113" s="269"/>
      <c r="J113" s="269"/>
    </row>
    <row r="114" spans="1:10" x14ac:dyDescent="0.2">
      <c r="A114" s="82"/>
      <c r="B114" s="82"/>
      <c r="C114" s="266"/>
      <c r="D114" s="82"/>
      <c r="E114" s="267"/>
      <c r="F114" s="268"/>
      <c r="G114" s="268"/>
      <c r="H114" s="81"/>
      <c r="I114" s="269"/>
      <c r="J114" s="269"/>
    </row>
    <row r="115" spans="1:10" x14ac:dyDescent="0.2">
      <c r="A115" s="82"/>
      <c r="B115" s="82"/>
      <c r="C115" s="266"/>
      <c r="D115" s="82"/>
      <c r="E115" s="267"/>
      <c r="F115" s="268"/>
      <c r="G115" s="268"/>
      <c r="H115" s="81"/>
      <c r="I115" s="269"/>
      <c r="J115" s="269"/>
    </row>
    <row r="116" spans="1:10" x14ac:dyDescent="0.2">
      <c r="A116" s="82"/>
      <c r="B116" s="82"/>
      <c r="C116" s="266"/>
      <c r="D116" s="82"/>
      <c r="E116" s="267"/>
      <c r="F116" s="268"/>
      <c r="G116" s="268"/>
      <c r="H116" s="81"/>
      <c r="I116" s="269"/>
      <c r="J116" s="269"/>
    </row>
    <row r="117" spans="1:10" x14ac:dyDescent="0.2">
      <c r="A117" s="82"/>
      <c r="B117" s="82"/>
      <c r="C117" s="266"/>
      <c r="D117" s="82"/>
      <c r="E117" s="267"/>
      <c r="F117" s="268"/>
      <c r="G117" s="268"/>
      <c r="H117" s="81"/>
      <c r="I117" s="269"/>
      <c r="J117" s="269"/>
    </row>
    <row r="118" spans="1:10" x14ac:dyDescent="0.2">
      <c r="A118" s="82"/>
      <c r="B118" s="82"/>
      <c r="C118" s="266"/>
      <c r="D118" s="82"/>
      <c r="E118" s="267"/>
      <c r="F118" s="268"/>
      <c r="G118" s="268"/>
      <c r="H118" s="81"/>
      <c r="I118" s="269"/>
      <c r="J118" s="269"/>
    </row>
    <row r="119" spans="1:10" x14ac:dyDescent="0.2">
      <c r="A119" s="82"/>
      <c r="B119" s="82"/>
      <c r="C119" s="266"/>
      <c r="D119" s="82"/>
      <c r="E119" s="267"/>
      <c r="F119" s="268"/>
      <c r="G119" s="268"/>
      <c r="H119" s="81"/>
      <c r="I119" s="269"/>
      <c r="J119" s="269"/>
    </row>
    <row r="120" spans="1:10" x14ac:dyDescent="0.2">
      <c r="A120" s="82"/>
      <c r="B120" s="82"/>
      <c r="C120" s="266"/>
      <c r="D120" s="82"/>
      <c r="E120" s="267"/>
      <c r="F120" s="268"/>
      <c r="G120" s="268"/>
      <c r="H120" s="81"/>
      <c r="I120" s="269"/>
      <c r="J120" s="269"/>
    </row>
    <row r="121" spans="1:10" x14ac:dyDescent="0.2">
      <c r="A121" s="82"/>
      <c r="B121" s="82"/>
      <c r="C121" s="266"/>
      <c r="D121" s="82"/>
      <c r="E121" s="267"/>
      <c r="F121" s="268"/>
      <c r="G121" s="268"/>
      <c r="H121" s="81"/>
      <c r="I121" s="269"/>
      <c r="J121" s="269"/>
    </row>
    <row r="122" spans="1:10" x14ac:dyDescent="0.2">
      <c r="A122" s="82"/>
      <c r="B122" s="82"/>
      <c r="C122" s="266"/>
      <c r="D122" s="82"/>
      <c r="E122" s="267"/>
      <c r="F122" s="268"/>
      <c r="G122" s="268"/>
      <c r="H122" s="81"/>
      <c r="I122" s="269"/>
      <c r="J122" s="269"/>
    </row>
    <row r="123" spans="1:10" x14ac:dyDescent="0.2">
      <c r="A123" s="82"/>
      <c r="B123" s="82"/>
      <c r="C123" s="266"/>
      <c r="D123" s="82"/>
      <c r="E123" s="267"/>
      <c r="F123" s="268"/>
      <c r="G123" s="268"/>
      <c r="H123" s="81"/>
      <c r="I123" s="269"/>
      <c r="J123" s="269"/>
    </row>
    <row r="124" spans="1:10" x14ac:dyDescent="0.2">
      <c r="A124" s="82"/>
      <c r="B124" s="82"/>
      <c r="C124" s="266"/>
      <c r="D124" s="82"/>
      <c r="E124" s="267"/>
      <c r="F124" s="268"/>
      <c r="G124" s="268"/>
      <c r="H124" s="81"/>
      <c r="I124" s="269"/>
      <c r="J124" s="269"/>
    </row>
    <row r="125" spans="1:10" x14ac:dyDescent="0.2">
      <c r="A125" s="82"/>
      <c r="B125" s="82"/>
      <c r="C125" s="266"/>
      <c r="D125" s="82"/>
      <c r="E125" s="267"/>
      <c r="F125" s="268"/>
      <c r="G125" s="268"/>
      <c r="H125" s="81"/>
      <c r="I125" s="269"/>
      <c r="J125" s="269"/>
    </row>
    <row r="126" spans="1:10" x14ac:dyDescent="0.2">
      <c r="A126" s="82"/>
      <c r="B126" s="82"/>
      <c r="C126" s="266"/>
      <c r="D126" s="82"/>
      <c r="E126" s="267"/>
      <c r="F126" s="268"/>
      <c r="G126" s="268"/>
      <c r="H126" s="81"/>
      <c r="I126" s="269"/>
      <c r="J126" s="269"/>
    </row>
    <row r="127" spans="1:10" x14ac:dyDescent="0.2">
      <c r="A127" s="82"/>
      <c r="B127" s="82"/>
      <c r="C127" s="266"/>
      <c r="D127" s="82"/>
      <c r="E127" s="267"/>
      <c r="F127" s="268"/>
      <c r="G127" s="268"/>
      <c r="H127" s="81"/>
      <c r="I127" s="269"/>
      <c r="J127" s="269"/>
    </row>
    <row r="128" spans="1:10" x14ac:dyDescent="0.2">
      <c r="A128" s="82"/>
      <c r="B128" s="82"/>
      <c r="C128" s="266"/>
      <c r="D128" s="82"/>
      <c r="E128" s="267"/>
      <c r="F128" s="268"/>
      <c r="G128" s="268"/>
      <c r="H128" s="81"/>
      <c r="I128" s="269"/>
      <c r="J128" s="269"/>
    </row>
    <row r="129" spans="1:10" x14ac:dyDescent="0.2">
      <c r="A129" s="82"/>
      <c r="B129" s="82"/>
      <c r="C129" s="266"/>
      <c r="D129" s="82"/>
      <c r="E129" s="267"/>
      <c r="F129" s="268"/>
      <c r="G129" s="268"/>
      <c r="H129" s="81"/>
      <c r="I129" s="269"/>
      <c r="J129" s="269"/>
    </row>
    <row r="130" spans="1:10" x14ac:dyDescent="0.2">
      <c r="A130" s="82"/>
      <c r="B130" s="82"/>
      <c r="C130" s="266"/>
      <c r="D130" s="82"/>
      <c r="E130" s="267"/>
      <c r="F130" s="268"/>
      <c r="G130" s="268"/>
      <c r="H130" s="81"/>
      <c r="I130" s="269"/>
      <c r="J130" s="269"/>
    </row>
    <row r="131" spans="1:10" x14ac:dyDescent="0.2">
      <c r="A131" s="82"/>
      <c r="B131" s="82"/>
      <c r="C131" s="266"/>
      <c r="D131" s="82"/>
      <c r="E131" s="267"/>
      <c r="F131" s="268"/>
      <c r="G131" s="268"/>
      <c r="H131" s="81"/>
      <c r="I131" s="269"/>
      <c r="J131" s="269"/>
    </row>
    <row r="132" spans="1:10" x14ac:dyDescent="0.2">
      <c r="A132" s="82"/>
      <c r="B132" s="82"/>
      <c r="C132" s="266"/>
      <c r="D132" s="82"/>
      <c r="E132" s="267"/>
      <c r="F132" s="268"/>
      <c r="G132" s="268"/>
      <c r="H132" s="81"/>
      <c r="I132" s="269"/>
      <c r="J132" s="269"/>
    </row>
    <row r="133" spans="1:10" x14ac:dyDescent="0.2">
      <c r="A133" s="82"/>
      <c r="B133" s="82"/>
      <c r="C133" s="266"/>
      <c r="D133" s="82"/>
      <c r="E133" s="267"/>
      <c r="F133" s="268"/>
      <c r="G133" s="268"/>
      <c r="H133" s="81"/>
      <c r="I133" s="269"/>
      <c r="J133" s="269"/>
    </row>
    <row r="134" spans="1:10" x14ac:dyDescent="0.2">
      <c r="A134" s="82"/>
      <c r="B134" s="82"/>
      <c r="C134" s="266"/>
      <c r="D134" s="82"/>
      <c r="E134" s="267"/>
      <c r="F134" s="268"/>
      <c r="G134" s="268"/>
      <c r="H134" s="81"/>
      <c r="I134" s="269"/>
      <c r="J134" s="269"/>
    </row>
    <row r="135" spans="1:10" x14ac:dyDescent="0.2">
      <c r="A135" s="82"/>
      <c r="B135" s="82"/>
      <c r="C135" s="266"/>
      <c r="D135" s="82"/>
      <c r="E135" s="267"/>
      <c r="F135" s="268"/>
      <c r="G135" s="268"/>
      <c r="H135" s="81"/>
      <c r="I135" s="269"/>
      <c r="J135" s="269"/>
    </row>
    <row r="136" spans="1:10" x14ac:dyDescent="0.2">
      <c r="A136" s="82"/>
      <c r="B136" s="82"/>
      <c r="C136" s="266"/>
      <c r="D136" s="82"/>
      <c r="E136" s="267"/>
      <c r="F136" s="268"/>
      <c r="G136" s="268"/>
      <c r="H136" s="81"/>
      <c r="I136" s="269"/>
      <c r="J136" s="269"/>
    </row>
    <row r="137" spans="1:10" x14ac:dyDescent="0.2">
      <c r="A137" s="82"/>
      <c r="B137" s="82"/>
      <c r="C137" s="266"/>
      <c r="D137" s="82"/>
      <c r="E137" s="267"/>
      <c r="F137" s="268"/>
      <c r="G137" s="268"/>
      <c r="H137" s="81"/>
      <c r="I137" s="269"/>
      <c r="J137" s="269"/>
    </row>
    <row r="138" spans="1:10" x14ac:dyDescent="0.2">
      <c r="A138" s="82"/>
      <c r="B138" s="82"/>
      <c r="C138" s="266"/>
      <c r="D138" s="82"/>
      <c r="E138" s="267"/>
      <c r="F138" s="268"/>
      <c r="G138" s="268"/>
      <c r="H138" s="81"/>
      <c r="I138" s="269"/>
      <c r="J138" s="269"/>
    </row>
    <row r="139" spans="1:10" x14ac:dyDescent="0.2">
      <c r="A139" s="82"/>
      <c r="B139" s="82"/>
      <c r="C139" s="266"/>
      <c r="D139" s="82"/>
      <c r="E139" s="267"/>
      <c r="F139" s="268"/>
      <c r="G139" s="268"/>
      <c r="H139" s="81"/>
      <c r="I139" s="269"/>
      <c r="J139" s="269"/>
    </row>
    <row r="140" spans="1:10" x14ac:dyDescent="0.2">
      <c r="A140" s="82"/>
      <c r="B140" s="82"/>
      <c r="C140" s="266"/>
      <c r="D140" s="82"/>
      <c r="E140" s="267"/>
      <c r="F140" s="268"/>
      <c r="G140" s="268"/>
      <c r="H140" s="81"/>
      <c r="I140" s="269"/>
      <c r="J140" s="269"/>
    </row>
    <row r="141" spans="1:10" x14ac:dyDescent="0.2">
      <c r="A141" s="82"/>
      <c r="B141" s="82"/>
      <c r="C141" s="266"/>
      <c r="D141" s="82"/>
      <c r="E141" s="267"/>
      <c r="F141" s="268"/>
      <c r="G141" s="268"/>
      <c r="H141" s="81"/>
      <c r="I141" s="269"/>
      <c r="J141" s="269"/>
    </row>
    <row r="142" spans="1:10" x14ac:dyDescent="0.2">
      <c r="A142" s="82"/>
      <c r="B142" s="82"/>
      <c r="C142" s="266"/>
      <c r="D142" s="82"/>
      <c r="E142" s="267"/>
      <c r="F142" s="268"/>
      <c r="G142" s="268"/>
      <c r="H142" s="81"/>
      <c r="I142" s="269"/>
      <c r="J142" s="269"/>
    </row>
    <row r="143" spans="1:10" x14ac:dyDescent="0.2">
      <c r="A143" s="82"/>
      <c r="B143" s="82"/>
      <c r="C143" s="266"/>
      <c r="D143" s="82"/>
      <c r="E143" s="267"/>
      <c r="F143" s="268"/>
      <c r="G143" s="268"/>
      <c r="H143" s="81"/>
      <c r="I143" s="269"/>
      <c r="J143" s="269"/>
    </row>
    <row r="144" spans="1:10" x14ac:dyDescent="0.2">
      <c r="A144" s="82"/>
      <c r="B144" s="82"/>
      <c r="C144" s="266"/>
      <c r="D144" s="82"/>
      <c r="E144" s="267"/>
      <c r="F144" s="268"/>
      <c r="G144" s="268"/>
      <c r="H144" s="81"/>
      <c r="I144" s="269"/>
      <c r="J144" s="269"/>
    </row>
    <row r="145" spans="1:10" x14ac:dyDescent="0.2">
      <c r="A145" s="82"/>
      <c r="B145" s="82"/>
      <c r="C145" s="266"/>
      <c r="D145" s="82"/>
      <c r="E145" s="267"/>
      <c r="F145" s="268"/>
      <c r="G145" s="268"/>
      <c r="H145" s="81"/>
      <c r="I145" s="269"/>
      <c r="J145" s="269"/>
    </row>
    <row r="146" spans="1:10" x14ac:dyDescent="0.2">
      <c r="A146" s="82"/>
      <c r="B146" s="82"/>
      <c r="C146" s="266"/>
      <c r="D146" s="82"/>
      <c r="E146" s="267"/>
      <c r="F146" s="268"/>
      <c r="G146" s="268"/>
      <c r="H146" s="81"/>
      <c r="I146" s="269"/>
      <c r="J146" s="269"/>
    </row>
    <row r="147" spans="1:10" x14ac:dyDescent="0.2">
      <c r="A147" s="82"/>
      <c r="B147" s="82"/>
      <c r="C147" s="266"/>
      <c r="D147" s="82"/>
      <c r="E147" s="267"/>
      <c r="F147" s="268"/>
      <c r="G147" s="268"/>
      <c r="H147" s="81"/>
      <c r="I147" s="269"/>
      <c r="J147" s="269"/>
    </row>
    <row r="148" spans="1:10" x14ac:dyDescent="0.2">
      <c r="A148" s="82"/>
      <c r="B148" s="82"/>
      <c r="C148" s="266"/>
      <c r="D148" s="82"/>
      <c r="E148" s="267"/>
      <c r="F148" s="268"/>
      <c r="G148" s="268"/>
      <c r="H148" s="81"/>
      <c r="I148" s="269"/>
      <c r="J148" s="269"/>
    </row>
    <row r="149" spans="1:10" x14ac:dyDescent="0.2">
      <c r="A149" s="82"/>
      <c r="B149" s="82"/>
      <c r="C149" s="266"/>
      <c r="D149" s="82"/>
      <c r="E149" s="267"/>
      <c r="F149" s="268"/>
      <c r="G149" s="268"/>
      <c r="H149" s="81"/>
      <c r="I149" s="269"/>
      <c r="J149" s="269"/>
    </row>
    <row r="150" spans="1:10" x14ac:dyDescent="0.2">
      <c r="A150" s="82"/>
      <c r="B150" s="82"/>
      <c r="C150" s="266"/>
      <c r="D150" s="82"/>
      <c r="E150" s="267"/>
      <c r="F150" s="268"/>
      <c r="G150" s="268"/>
      <c r="H150" s="81"/>
      <c r="I150" s="269"/>
      <c r="J150" s="269"/>
    </row>
    <row r="151" spans="1:10" x14ac:dyDescent="0.2">
      <c r="A151" s="82"/>
      <c r="B151" s="82"/>
      <c r="C151" s="266"/>
      <c r="D151" s="82"/>
      <c r="E151" s="267"/>
      <c r="F151" s="268"/>
      <c r="G151" s="268"/>
      <c r="H151" s="81"/>
      <c r="I151" s="269"/>
      <c r="J151" s="269"/>
    </row>
    <row r="152" spans="1:10" x14ac:dyDescent="0.2">
      <c r="A152" s="82"/>
      <c r="B152" s="82"/>
      <c r="C152" s="266"/>
      <c r="D152" s="82"/>
      <c r="E152" s="267"/>
      <c r="F152" s="268"/>
      <c r="G152" s="268"/>
      <c r="H152" s="81"/>
      <c r="I152" s="269"/>
      <c r="J152" s="269"/>
    </row>
    <row r="153" spans="1:10" x14ac:dyDescent="0.2">
      <c r="A153" s="82"/>
      <c r="B153" s="82"/>
      <c r="C153" s="266"/>
      <c r="D153" s="82"/>
      <c r="E153" s="267"/>
      <c r="F153" s="268"/>
      <c r="G153" s="268"/>
      <c r="H153" s="81"/>
      <c r="I153" s="269"/>
      <c r="J153" s="269"/>
    </row>
    <row r="154" spans="1:10" x14ac:dyDescent="0.2">
      <c r="A154" s="82"/>
      <c r="B154" s="82"/>
      <c r="C154" s="266"/>
      <c r="D154" s="82"/>
      <c r="E154" s="267"/>
      <c r="F154" s="268"/>
      <c r="G154" s="268"/>
      <c r="H154" s="81"/>
      <c r="I154" s="269"/>
      <c r="J154" s="269"/>
    </row>
    <row r="155" spans="1:10" x14ac:dyDescent="0.2">
      <c r="A155" s="82"/>
      <c r="B155" s="82"/>
      <c r="C155" s="266"/>
      <c r="D155" s="82"/>
      <c r="E155" s="267"/>
      <c r="F155" s="268"/>
      <c r="G155" s="268"/>
      <c r="H155" s="81"/>
      <c r="I155" s="269"/>
      <c r="J155" s="269"/>
    </row>
    <row r="156" spans="1:10" x14ac:dyDescent="0.2">
      <c r="A156" s="82"/>
      <c r="B156" s="82"/>
      <c r="C156" s="266"/>
      <c r="D156" s="82"/>
      <c r="E156" s="267"/>
      <c r="F156" s="268"/>
      <c r="G156" s="268"/>
      <c r="H156" s="81"/>
      <c r="I156" s="269"/>
      <c r="J156" s="269"/>
    </row>
    <row r="157" spans="1:10" x14ac:dyDescent="0.2">
      <c r="A157" s="82"/>
      <c r="B157" s="82"/>
      <c r="C157" s="266"/>
      <c r="D157" s="82"/>
      <c r="E157" s="267"/>
      <c r="F157" s="268"/>
      <c r="G157" s="268"/>
      <c r="H157" s="81"/>
      <c r="I157" s="269"/>
      <c r="J157" s="269"/>
    </row>
    <row r="158" spans="1:10" x14ac:dyDescent="0.2">
      <c r="A158" s="82"/>
      <c r="B158" s="82"/>
      <c r="C158" s="266"/>
      <c r="D158" s="82"/>
      <c r="E158" s="267"/>
      <c r="F158" s="268"/>
      <c r="G158" s="268"/>
      <c r="H158" s="81"/>
      <c r="I158" s="269"/>
      <c r="J158" s="269"/>
    </row>
    <row r="159" spans="1:10" x14ac:dyDescent="0.2">
      <c r="A159" s="82"/>
      <c r="B159" s="82"/>
      <c r="C159" s="266"/>
      <c r="D159" s="82"/>
      <c r="E159" s="267"/>
      <c r="F159" s="268"/>
      <c r="G159" s="268"/>
      <c r="H159" s="81"/>
      <c r="I159" s="269"/>
      <c r="J159" s="269"/>
    </row>
    <row r="160" spans="1:10" x14ac:dyDescent="0.2">
      <c r="A160" s="82"/>
      <c r="B160" s="82"/>
      <c r="C160" s="266"/>
      <c r="D160" s="82"/>
      <c r="E160" s="267"/>
      <c r="F160" s="268"/>
      <c r="G160" s="268"/>
      <c r="H160" s="81"/>
      <c r="I160" s="269"/>
      <c r="J160" s="269"/>
    </row>
    <row r="161" spans="1:10" x14ac:dyDescent="0.2">
      <c r="A161" s="82"/>
      <c r="B161" s="82"/>
      <c r="C161" s="266"/>
      <c r="D161" s="82"/>
      <c r="E161" s="267"/>
      <c r="F161" s="268"/>
      <c r="G161" s="268"/>
      <c r="H161" s="81"/>
      <c r="I161" s="269"/>
      <c r="J161" s="269"/>
    </row>
    <row r="162" spans="1:10" x14ac:dyDescent="0.2">
      <c r="A162" s="82"/>
      <c r="B162" s="82"/>
      <c r="C162" s="266"/>
      <c r="D162" s="82"/>
      <c r="E162" s="267"/>
      <c r="F162" s="268"/>
      <c r="G162" s="268"/>
      <c r="H162" s="81"/>
      <c r="I162" s="269"/>
      <c r="J162" s="269"/>
    </row>
    <row r="163" spans="1:10" x14ac:dyDescent="0.2">
      <c r="A163" s="82"/>
      <c r="B163" s="82"/>
      <c r="C163" s="266"/>
      <c r="D163" s="82"/>
      <c r="E163" s="267"/>
      <c r="F163" s="268"/>
      <c r="G163" s="268"/>
      <c r="H163" s="81"/>
      <c r="I163" s="269"/>
      <c r="J163" s="269"/>
    </row>
    <row r="164" spans="1:10" x14ac:dyDescent="0.2">
      <c r="A164" s="82"/>
      <c r="B164" s="82"/>
      <c r="C164" s="266"/>
      <c r="D164" s="82"/>
      <c r="E164" s="267"/>
      <c r="F164" s="268"/>
      <c r="G164" s="268"/>
      <c r="H164" s="81"/>
      <c r="I164" s="269"/>
      <c r="J164" s="269"/>
    </row>
    <row r="165" spans="1:10" x14ac:dyDescent="0.2">
      <c r="A165" s="82"/>
      <c r="B165" s="82"/>
      <c r="C165" s="266"/>
      <c r="D165" s="82"/>
      <c r="E165" s="267"/>
      <c r="F165" s="268"/>
      <c r="G165" s="268"/>
      <c r="H165" s="81"/>
      <c r="I165" s="269"/>
      <c r="J165" s="269"/>
    </row>
    <row r="166" spans="1:10" x14ac:dyDescent="0.2">
      <c r="A166" s="82"/>
      <c r="B166" s="82"/>
      <c r="C166" s="266"/>
      <c r="D166" s="82"/>
      <c r="E166" s="267"/>
      <c r="F166" s="268"/>
      <c r="G166" s="268"/>
      <c r="H166" s="81"/>
      <c r="I166" s="269"/>
      <c r="J166" s="269"/>
    </row>
    <row r="167" spans="1:10" x14ac:dyDescent="0.2">
      <c r="A167" s="82"/>
      <c r="B167" s="82"/>
      <c r="C167" s="266"/>
      <c r="D167" s="82"/>
      <c r="E167" s="267"/>
      <c r="F167" s="268"/>
      <c r="G167" s="268"/>
      <c r="H167" s="81"/>
      <c r="I167" s="269"/>
      <c r="J167" s="269"/>
    </row>
    <row r="168" spans="1:10" x14ac:dyDescent="0.2">
      <c r="A168" s="82"/>
      <c r="B168" s="82"/>
      <c r="C168" s="266"/>
      <c r="D168" s="82"/>
      <c r="E168" s="267"/>
      <c r="F168" s="268"/>
      <c r="G168" s="268"/>
      <c r="H168" s="81"/>
      <c r="I168" s="269"/>
      <c r="J168" s="269"/>
    </row>
    <row r="169" spans="1:10" x14ac:dyDescent="0.2">
      <c r="A169" s="82"/>
      <c r="B169" s="82"/>
      <c r="C169" s="266"/>
      <c r="D169" s="82"/>
      <c r="E169" s="267"/>
      <c r="F169" s="268"/>
      <c r="G169" s="268"/>
      <c r="H169" s="81"/>
      <c r="I169" s="269"/>
      <c r="J169" s="269"/>
    </row>
    <row r="170" spans="1:10" x14ac:dyDescent="0.2">
      <c r="A170" s="82"/>
      <c r="B170" s="82"/>
      <c r="C170" s="266"/>
      <c r="D170" s="82"/>
      <c r="E170" s="267"/>
      <c r="F170" s="268"/>
      <c r="G170" s="268"/>
      <c r="H170" s="81"/>
      <c r="I170" s="269"/>
      <c r="J170" s="269"/>
    </row>
    <row r="171" spans="1:10" x14ac:dyDescent="0.2">
      <c r="A171" s="82"/>
      <c r="B171" s="82"/>
      <c r="C171" s="266"/>
      <c r="D171" s="82"/>
      <c r="E171" s="267"/>
      <c r="F171" s="268"/>
      <c r="G171" s="268"/>
      <c r="H171" s="81"/>
      <c r="I171" s="269"/>
      <c r="J171" s="269"/>
    </row>
    <row r="172" spans="1:10" x14ac:dyDescent="0.2">
      <c r="A172" s="82"/>
      <c r="B172" s="82"/>
      <c r="C172" s="266"/>
      <c r="D172" s="82"/>
      <c r="E172" s="267"/>
      <c r="F172" s="268"/>
      <c r="G172" s="268"/>
      <c r="H172" s="81"/>
      <c r="I172" s="269"/>
      <c r="J172" s="269"/>
    </row>
    <row r="173" spans="1:10" x14ac:dyDescent="0.2">
      <c r="A173" s="82"/>
      <c r="B173" s="82"/>
      <c r="C173" s="266"/>
      <c r="D173" s="82"/>
      <c r="E173" s="267"/>
      <c r="F173" s="268"/>
      <c r="G173" s="268"/>
      <c r="H173" s="81"/>
      <c r="I173" s="269"/>
      <c r="J173" s="269"/>
    </row>
    <row r="174" spans="1:10" x14ac:dyDescent="0.2">
      <c r="A174" s="82"/>
      <c r="B174" s="82"/>
      <c r="C174" s="266"/>
      <c r="D174" s="82"/>
      <c r="E174" s="267"/>
      <c r="F174" s="268"/>
      <c r="G174" s="268"/>
      <c r="H174" s="81"/>
      <c r="I174" s="269"/>
      <c r="J174" s="269"/>
    </row>
    <row r="175" spans="1:10" x14ac:dyDescent="0.2">
      <c r="A175" s="82"/>
      <c r="B175" s="82"/>
      <c r="C175" s="266"/>
      <c r="D175" s="82"/>
      <c r="E175" s="267"/>
      <c r="F175" s="268"/>
      <c r="G175" s="268"/>
      <c r="H175" s="81"/>
      <c r="I175" s="269"/>
      <c r="J175" s="269"/>
    </row>
    <row r="176" spans="1:10" x14ac:dyDescent="0.2">
      <c r="A176" s="82"/>
      <c r="B176" s="82"/>
      <c r="C176" s="266"/>
      <c r="D176" s="82"/>
      <c r="E176" s="267"/>
      <c r="F176" s="268"/>
      <c r="G176" s="268"/>
      <c r="H176" s="81"/>
      <c r="I176" s="269"/>
      <c r="J176" s="269"/>
    </row>
    <row r="177" spans="1:10" x14ac:dyDescent="0.2">
      <c r="A177" s="82"/>
      <c r="B177" s="82"/>
      <c r="C177" s="266"/>
      <c r="D177" s="82"/>
      <c r="E177" s="267"/>
      <c r="F177" s="268"/>
      <c r="G177" s="268"/>
      <c r="H177" s="81"/>
      <c r="I177" s="269"/>
      <c r="J177" s="269"/>
    </row>
    <row r="178" spans="1:10" x14ac:dyDescent="0.2">
      <c r="A178" s="82"/>
      <c r="B178" s="82"/>
      <c r="C178" s="266"/>
      <c r="D178" s="82"/>
      <c r="E178" s="267"/>
      <c r="F178" s="268"/>
      <c r="G178" s="268"/>
      <c r="H178" s="81"/>
      <c r="I178" s="269"/>
      <c r="J178" s="269"/>
    </row>
    <row r="179" spans="1:10" x14ac:dyDescent="0.2">
      <c r="A179" s="82"/>
      <c r="B179" s="82"/>
      <c r="C179" s="266"/>
      <c r="D179" s="82"/>
      <c r="E179" s="267"/>
      <c r="F179" s="268"/>
      <c r="G179" s="268"/>
      <c r="H179" s="81"/>
      <c r="I179" s="269"/>
      <c r="J179" s="269"/>
    </row>
    <row r="180" spans="1:10" x14ac:dyDescent="0.2">
      <c r="A180" s="82"/>
      <c r="B180" s="82"/>
      <c r="C180" s="266"/>
      <c r="D180" s="82"/>
      <c r="E180" s="267"/>
      <c r="F180" s="268"/>
      <c r="G180" s="268"/>
      <c r="H180" s="81"/>
      <c r="I180" s="269"/>
      <c r="J180" s="269"/>
    </row>
    <row r="181" spans="1:10" x14ac:dyDescent="0.2">
      <c r="A181" s="82"/>
      <c r="B181" s="82"/>
      <c r="C181" s="266"/>
      <c r="D181" s="82"/>
      <c r="E181" s="267"/>
      <c r="F181" s="268"/>
      <c r="G181" s="268"/>
      <c r="H181" s="81"/>
      <c r="I181" s="269"/>
      <c r="J181" s="269"/>
    </row>
    <row r="182" spans="1:10" x14ac:dyDescent="0.2">
      <c r="A182" s="82"/>
      <c r="B182" s="82"/>
      <c r="C182" s="266"/>
      <c r="D182" s="82"/>
      <c r="E182" s="267"/>
      <c r="F182" s="268"/>
      <c r="G182" s="268"/>
      <c r="H182" s="81"/>
      <c r="I182" s="269"/>
      <c r="J182" s="269"/>
    </row>
    <row r="183" spans="1:10" x14ac:dyDescent="0.2">
      <c r="A183" s="82"/>
      <c r="B183" s="82"/>
      <c r="C183" s="266"/>
      <c r="D183" s="82"/>
      <c r="E183" s="267"/>
      <c r="F183" s="268"/>
      <c r="G183" s="268"/>
      <c r="H183" s="81"/>
      <c r="I183" s="269"/>
      <c r="J183" s="269"/>
    </row>
    <row r="184" spans="1:10" x14ac:dyDescent="0.2">
      <c r="A184" s="82"/>
      <c r="B184" s="82"/>
      <c r="C184" s="266"/>
      <c r="D184" s="82"/>
      <c r="E184" s="267"/>
      <c r="F184" s="268"/>
      <c r="G184" s="268"/>
      <c r="H184" s="81"/>
      <c r="I184" s="269"/>
      <c r="J184" s="269"/>
    </row>
    <row r="185" spans="1:10" x14ac:dyDescent="0.2">
      <c r="A185" s="82"/>
      <c r="B185" s="82"/>
      <c r="C185" s="266"/>
      <c r="D185" s="82"/>
      <c r="E185" s="267"/>
      <c r="F185" s="268"/>
      <c r="G185" s="268"/>
      <c r="H185" s="81"/>
      <c r="I185" s="269"/>
      <c r="J185" s="269"/>
    </row>
    <row r="186" spans="1:10" x14ac:dyDescent="0.2">
      <c r="A186" s="82"/>
      <c r="B186" s="82"/>
      <c r="C186" s="266"/>
      <c r="D186" s="82"/>
      <c r="E186" s="267"/>
      <c r="F186" s="268"/>
      <c r="G186" s="268"/>
      <c r="H186" s="81"/>
      <c r="I186" s="269"/>
      <c r="J186" s="269"/>
    </row>
    <row r="187" spans="1:10" x14ac:dyDescent="0.2">
      <c r="A187" s="82"/>
      <c r="B187" s="82"/>
      <c r="C187" s="266"/>
      <c r="D187" s="82"/>
      <c r="E187" s="267"/>
      <c r="F187" s="268"/>
      <c r="G187" s="268"/>
      <c r="H187" s="81"/>
      <c r="I187" s="269"/>
      <c r="J187" s="269"/>
    </row>
    <row r="188" spans="1:10" x14ac:dyDescent="0.2">
      <c r="A188" s="82"/>
      <c r="B188" s="82"/>
      <c r="C188" s="266"/>
      <c r="D188" s="82"/>
      <c r="E188" s="267"/>
      <c r="F188" s="268"/>
      <c r="G188" s="268"/>
      <c r="H188" s="81"/>
      <c r="I188" s="269"/>
      <c r="J188" s="269"/>
    </row>
    <row r="189" spans="1:10" x14ac:dyDescent="0.2">
      <c r="A189" s="82"/>
      <c r="B189" s="82"/>
      <c r="C189" s="266"/>
      <c r="D189" s="82"/>
      <c r="E189" s="267"/>
      <c r="F189" s="268"/>
      <c r="G189" s="268"/>
      <c r="H189" s="81"/>
      <c r="I189" s="269"/>
      <c r="J189" s="269"/>
    </row>
    <row r="190" spans="1:10" x14ac:dyDescent="0.2">
      <c r="A190" s="82"/>
      <c r="B190" s="82"/>
      <c r="C190" s="266"/>
      <c r="D190" s="82"/>
      <c r="E190" s="267"/>
      <c r="F190" s="268"/>
      <c r="G190" s="268"/>
      <c r="H190" s="81"/>
      <c r="I190" s="269"/>
      <c r="J190" s="269"/>
    </row>
    <row r="191" spans="1:10" x14ac:dyDescent="0.2">
      <c r="A191" s="82"/>
      <c r="B191" s="82"/>
      <c r="C191" s="266"/>
      <c r="D191" s="82"/>
      <c r="E191" s="267"/>
      <c r="F191" s="268"/>
      <c r="G191" s="268"/>
      <c r="H191" s="81"/>
      <c r="I191" s="269"/>
      <c r="J191" s="269"/>
    </row>
    <row r="192" spans="1:10" x14ac:dyDescent="0.2">
      <c r="A192" s="82"/>
      <c r="B192" s="82"/>
      <c r="C192" s="266"/>
      <c r="D192" s="82"/>
      <c r="E192" s="267"/>
      <c r="F192" s="268"/>
      <c r="G192" s="268"/>
      <c r="H192" s="81"/>
      <c r="I192" s="269"/>
      <c r="J192" s="269"/>
    </row>
    <row r="193" spans="1:10" x14ac:dyDescent="0.2">
      <c r="A193" s="82"/>
      <c r="B193" s="82"/>
      <c r="C193" s="266"/>
      <c r="D193" s="82"/>
      <c r="E193" s="267"/>
      <c r="F193" s="268"/>
      <c r="G193" s="268"/>
      <c r="H193" s="81"/>
      <c r="I193" s="269"/>
      <c r="J193" s="269"/>
    </row>
    <row r="194" spans="1:10" x14ac:dyDescent="0.2">
      <c r="A194" s="82"/>
      <c r="B194" s="82"/>
      <c r="C194" s="266"/>
      <c r="D194" s="82"/>
      <c r="E194" s="267"/>
      <c r="F194" s="268"/>
      <c r="G194" s="268"/>
      <c r="H194" s="81"/>
      <c r="I194" s="269"/>
      <c r="J194" s="269"/>
    </row>
    <row r="195" spans="1:10" x14ac:dyDescent="0.2">
      <c r="A195" s="82"/>
      <c r="B195" s="82"/>
      <c r="C195" s="266"/>
      <c r="D195" s="82"/>
      <c r="E195" s="267"/>
      <c r="F195" s="268"/>
      <c r="G195" s="268"/>
      <c r="H195" s="81"/>
      <c r="I195" s="269"/>
      <c r="J195" s="269"/>
    </row>
    <row r="196" spans="1:10" x14ac:dyDescent="0.2">
      <c r="A196" s="82"/>
      <c r="B196" s="82"/>
      <c r="C196" s="266"/>
      <c r="D196" s="82"/>
      <c r="E196" s="267"/>
      <c r="F196" s="268"/>
      <c r="G196" s="268"/>
      <c r="H196" s="81"/>
      <c r="I196" s="269"/>
      <c r="J196" s="269"/>
    </row>
    <row r="197" spans="1:10" x14ac:dyDescent="0.2">
      <c r="A197" s="82"/>
      <c r="B197" s="82"/>
      <c r="C197" s="266"/>
      <c r="D197" s="82"/>
      <c r="E197" s="267"/>
      <c r="F197" s="268"/>
      <c r="G197" s="268"/>
      <c r="H197" s="81"/>
      <c r="I197" s="269"/>
      <c r="J197" s="269"/>
    </row>
    <row r="198" spans="1:10" x14ac:dyDescent="0.2">
      <c r="A198" s="82"/>
      <c r="B198" s="82"/>
      <c r="C198" s="266"/>
      <c r="D198" s="82"/>
      <c r="E198" s="267"/>
      <c r="F198" s="268"/>
      <c r="G198" s="268"/>
      <c r="H198" s="81"/>
      <c r="I198" s="269"/>
      <c r="J198" s="269"/>
    </row>
    <row r="199" spans="1:10" x14ac:dyDescent="0.2">
      <c r="A199" s="82"/>
      <c r="B199" s="82"/>
      <c r="C199" s="266"/>
      <c r="D199" s="82"/>
      <c r="E199" s="267"/>
      <c r="F199" s="268"/>
      <c r="G199" s="268"/>
      <c r="H199" s="81"/>
      <c r="I199" s="269"/>
      <c r="J199" s="269"/>
    </row>
    <row r="200" spans="1:10" x14ac:dyDescent="0.2">
      <c r="A200" s="82"/>
      <c r="B200" s="82"/>
      <c r="C200" s="266"/>
      <c r="D200" s="82"/>
      <c r="E200" s="267"/>
      <c r="F200" s="268"/>
      <c r="G200" s="268"/>
      <c r="H200" s="81"/>
      <c r="I200" s="269"/>
      <c r="J200" s="269"/>
    </row>
    <row r="201" spans="1:10" x14ac:dyDescent="0.2">
      <c r="A201" s="82"/>
      <c r="B201" s="82"/>
      <c r="C201" s="266"/>
      <c r="D201" s="82"/>
      <c r="E201" s="267"/>
      <c r="F201" s="268"/>
      <c r="G201" s="268"/>
      <c r="H201" s="81"/>
      <c r="I201" s="269"/>
      <c r="J201" s="269"/>
    </row>
    <row r="202" spans="1:10" x14ac:dyDescent="0.2">
      <c r="A202" s="82"/>
      <c r="B202" s="82"/>
      <c r="C202" s="266"/>
      <c r="D202" s="82"/>
      <c r="E202" s="267"/>
      <c r="F202" s="268"/>
      <c r="G202" s="268"/>
      <c r="H202" s="81"/>
      <c r="I202" s="269"/>
      <c r="J202" s="269"/>
    </row>
    <row r="203" spans="1:10" x14ac:dyDescent="0.2">
      <c r="A203" s="82"/>
      <c r="B203" s="82"/>
      <c r="C203" s="266"/>
      <c r="D203" s="82"/>
      <c r="E203" s="267"/>
      <c r="F203" s="268"/>
      <c r="G203" s="268"/>
      <c r="H203" s="81"/>
      <c r="I203" s="269"/>
      <c r="J203" s="269"/>
    </row>
    <row r="204" spans="1:10" x14ac:dyDescent="0.2">
      <c r="A204" s="82"/>
      <c r="B204" s="82"/>
      <c r="C204" s="266"/>
      <c r="D204" s="82"/>
      <c r="E204" s="267"/>
      <c r="F204" s="268"/>
      <c r="G204" s="268"/>
      <c r="H204" s="81"/>
      <c r="I204" s="269"/>
      <c r="J204" s="269"/>
    </row>
    <row r="205" spans="1:10" x14ac:dyDescent="0.2">
      <c r="A205" s="82"/>
      <c r="B205" s="82"/>
      <c r="C205" s="266"/>
      <c r="D205" s="82"/>
      <c r="E205" s="267"/>
      <c r="F205" s="268"/>
      <c r="G205" s="268"/>
      <c r="H205" s="81"/>
      <c r="I205" s="269"/>
      <c r="J205" s="269"/>
    </row>
    <row r="206" spans="1:10" x14ac:dyDescent="0.2">
      <c r="A206" s="82"/>
      <c r="B206" s="82"/>
      <c r="C206" s="266"/>
      <c r="D206" s="82"/>
      <c r="E206" s="267"/>
      <c r="F206" s="268"/>
      <c r="G206" s="268"/>
      <c r="H206" s="81"/>
      <c r="I206" s="269"/>
      <c r="J206" s="269"/>
    </row>
    <row r="207" spans="1:10" x14ac:dyDescent="0.2">
      <c r="A207" s="82"/>
      <c r="B207" s="82"/>
      <c r="C207" s="266"/>
      <c r="D207" s="82"/>
      <c r="E207" s="267"/>
      <c r="F207" s="268"/>
      <c r="G207" s="268"/>
      <c r="H207" s="81"/>
      <c r="I207" s="269"/>
      <c r="J207" s="269"/>
    </row>
    <row r="208" spans="1:10" x14ac:dyDescent="0.2">
      <c r="A208" s="82"/>
      <c r="B208" s="82"/>
      <c r="C208" s="266"/>
      <c r="D208" s="82"/>
      <c r="E208" s="267"/>
      <c r="F208" s="268"/>
      <c r="G208" s="268"/>
      <c r="H208" s="81"/>
      <c r="I208" s="269"/>
      <c r="J208" s="269"/>
    </row>
    <row r="209" spans="1:10" x14ac:dyDescent="0.2">
      <c r="A209" s="82"/>
      <c r="B209" s="82"/>
      <c r="C209" s="266"/>
      <c r="D209" s="82"/>
      <c r="E209" s="267"/>
      <c r="F209" s="268"/>
      <c r="G209" s="268"/>
      <c r="H209" s="81"/>
      <c r="I209" s="269"/>
      <c r="J209" s="269"/>
    </row>
    <row r="210" spans="1:10" x14ac:dyDescent="0.2">
      <c r="A210" s="82"/>
      <c r="B210" s="82"/>
      <c r="C210" s="266"/>
      <c r="D210" s="82"/>
      <c r="E210" s="267"/>
      <c r="F210" s="268"/>
      <c r="G210" s="268"/>
      <c r="H210" s="81"/>
      <c r="I210" s="269"/>
      <c r="J210" s="269"/>
    </row>
    <row r="211" spans="1:10" x14ac:dyDescent="0.2">
      <c r="A211" s="82"/>
      <c r="B211" s="82"/>
      <c r="C211" s="266"/>
      <c r="D211" s="82"/>
      <c r="E211" s="267"/>
      <c r="F211" s="268"/>
      <c r="G211" s="268"/>
      <c r="H211" s="81"/>
      <c r="I211" s="269"/>
      <c r="J211" s="269"/>
    </row>
    <row r="212" spans="1:10" x14ac:dyDescent="0.2">
      <c r="A212" s="82"/>
      <c r="B212" s="82"/>
      <c r="C212" s="266"/>
      <c r="D212" s="82"/>
      <c r="E212" s="267"/>
      <c r="F212" s="268"/>
      <c r="G212" s="268"/>
      <c r="H212" s="81"/>
      <c r="I212" s="269"/>
      <c r="J212" s="269"/>
    </row>
    <row r="213" spans="1:10" x14ac:dyDescent="0.2">
      <c r="A213" s="82"/>
      <c r="B213" s="82"/>
      <c r="C213" s="266"/>
      <c r="D213" s="82"/>
      <c r="E213" s="267"/>
      <c r="F213" s="268"/>
      <c r="G213" s="268"/>
      <c r="H213" s="81"/>
      <c r="I213" s="269"/>
      <c r="J213" s="269"/>
    </row>
    <row r="214" spans="1:10" x14ac:dyDescent="0.2">
      <c r="A214" s="82"/>
      <c r="B214" s="82"/>
      <c r="C214" s="266"/>
      <c r="D214" s="82"/>
      <c r="E214" s="267"/>
      <c r="F214" s="268"/>
      <c r="G214" s="268"/>
      <c r="H214" s="81"/>
      <c r="I214" s="269"/>
      <c r="J214" s="269"/>
    </row>
    <row r="215" spans="1:10" x14ac:dyDescent="0.2">
      <c r="A215" s="82"/>
      <c r="B215" s="82"/>
      <c r="C215" s="266"/>
      <c r="D215" s="82"/>
      <c r="E215" s="267"/>
      <c r="F215" s="268"/>
      <c r="G215" s="268"/>
      <c r="H215" s="81"/>
      <c r="I215" s="269"/>
      <c r="J215" s="269"/>
    </row>
    <row r="216" spans="1:10" x14ac:dyDescent="0.2">
      <c r="A216" s="82"/>
      <c r="B216" s="82"/>
      <c r="C216" s="266"/>
      <c r="D216" s="82"/>
      <c r="E216" s="267"/>
      <c r="F216" s="268"/>
      <c r="G216" s="268"/>
      <c r="H216" s="81"/>
      <c r="I216" s="269"/>
      <c r="J216" s="269"/>
    </row>
    <row r="217" spans="1:10" x14ac:dyDescent="0.2">
      <c r="A217" s="82"/>
      <c r="B217" s="82"/>
      <c r="C217" s="266"/>
      <c r="D217" s="82"/>
      <c r="E217" s="267"/>
      <c r="F217" s="268"/>
      <c r="G217" s="268"/>
      <c r="H217" s="81"/>
      <c r="I217" s="269"/>
      <c r="J217" s="269"/>
    </row>
    <row r="218" spans="1:10" x14ac:dyDescent="0.2">
      <c r="A218" s="82"/>
      <c r="B218" s="82"/>
      <c r="C218" s="266"/>
      <c r="D218" s="82"/>
      <c r="E218" s="267"/>
      <c r="F218" s="268"/>
      <c r="G218" s="268"/>
      <c r="H218" s="81"/>
      <c r="I218" s="269"/>
      <c r="J218" s="269"/>
    </row>
    <row r="219" spans="1:10" x14ac:dyDescent="0.2">
      <c r="A219" s="82"/>
      <c r="B219" s="82"/>
      <c r="C219" s="266"/>
      <c r="D219" s="82"/>
      <c r="E219" s="267"/>
      <c r="F219" s="268"/>
      <c r="G219" s="268"/>
      <c r="H219" s="81"/>
      <c r="I219" s="269"/>
      <c r="J219" s="269"/>
    </row>
    <row r="220" spans="1:10" x14ac:dyDescent="0.2">
      <c r="A220" s="82"/>
      <c r="B220" s="82"/>
      <c r="C220" s="266"/>
      <c r="D220" s="82"/>
      <c r="E220" s="267"/>
      <c r="F220" s="268"/>
      <c r="G220" s="268"/>
      <c r="H220" s="81"/>
      <c r="I220" s="269"/>
      <c r="J220" s="269"/>
    </row>
    <row r="221" spans="1:10" x14ac:dyDescent="0.2">
      <c r="A221" s="82"/>
      <c r="B221" s="82"/>
      <c r="C221" s="266"/>
      <c r="D221" s="82"/>
      <c r="E221" s="267"/>
      <c r="F221" s="268"/>
      <c r="G221" s="268"/>
      <c r="H221" s="81"/>
      <c r="I221" s="269"/>
      <c r="J221" s="269"/>
    </row>
    <row r="222" spans="1:10" x14ac:dyDescent="0.2">
      <c r="A222" s="82"/>
      <c r="B222" s="82"/>
      <c r="C222" s="266"/>
      <c r="D222" s="82"/>
      <c r="E222" s="267"/>
      <c r="F222" s="268"/>
      <c r="G222" s="268"/>
      <c r="H222" s="81"/>
      <c r="I222" s="269"/>
      <c r="J222" s="269"/>
    </row>
    <row r="223" spans="1:10" x14ac:dyDescent="0.2">
      <c r="A223" s="82"/>
      <c r="B223" s="82"/>
      <c r="C223" s="266"/>
      <c r="D223" s="82"/>
      <c r="E223" s="267"/>
      <c r="F223" s="268"/>
      <c r="G223" s="268"/>
      <c r="H223" s="81"/>
      <c r="I223" s="269"/>
      <c r="J223" s="269"/>
    </row>
    <row r="224" spans="1:10" x14ac:dyDescent="0.2">
      <c r="A224" s="82"/>
      <c r="B224" s="82"/>
      <c r="C224" s="266"/>
      <c r="D224" s="82"/>
      <c r="E224" s="267"/>
      <c r="F224" s="268"/>
      <c r="G224" s="268"/>
      <c r="H224" s="81"/>
      <c r="I224" s="269"/>
      <c r="J224" s="269"/>
    </row>
    <row r="225" spans="1:10" x14ac:dyDescent="0.2">
      <c r="A225" s="82"/>
      <c r="B225" s="82"/>
      <c r="C225" s="266"/>
      <c r="D225" s="82"/>
      <c r="E225" s="267"/>
      <c r="F225" s="268"/>
      <c r="G225" s="268"/>
      <c r="H225" s="81"/>
      <c r="I225" s="269"/>
      <c r="J225" s="269"/>
    </row>
    <row r="226" spans="1:10" x14ac:dyDescent="0.2">
      <c r="A226" s="82"/>
      <c r="B226" s="82"/>
      <c r="C226" s="266"/>
      <c r="D226" s="82"/>
      <c r="E226" s="267"/>
      <c r="F226" s="268"/>
      <c r="G226" s="268"/>
      <c r="H226" s="81"/>
      <c r="I226" s="269"/>
      <c r="J226" s="269"/>
    </row>
    <row r="227" spans="1:10" x14ac:dyDescent="0.2">
      <c r="A227" s="82"/>
      <c r="B227" s="82"/>
      <c r="C227" s="266"/>
      <c r="D227" s="82"/>
      <c r="E227" s="267"/>
      <c r="F227" s="268"/>
      <c r="G227" s="268"/>
      <c r="H227" s="81"/>
      <c r="I227" s="269"/>
      <c r="J227" s="269"/>
    </row>
    <row r="228" spans="1:10" x14ac:dyDescent="0.2">
      <c r="A228" s="82"/>
      <c r="B228" s="82"/>
      <c r="C228" s="266"/>
      <c r="D228" s="82"/>
      <c r="E228" s="267"/>
      <c r="F228" s="268"/>
      <c r="G228" s="268"/>
      <c r="H228" s="81"/>
      <c r="I228" s="269"/>
      <c r="J228" s="269"/>
    </row>
    <row r="229" spans="1:10" x14ac:dyDescent="0.2">
      <c r="A229" s="82"/>
      <c r="B229" s="82"/>
      <c r="C229" s="266"/>
      <c r="D229" s="82"/>
      <c r="E229" s="267"/>
      <c r="F229" s="268"/>
      <c r="G229" s="268"/>
      <c r="H229" s="81"/>
      <c r="I229" s="269"/>
      <c r="J229" s="269"/>
    </row>
    <row r="230" spans="1:10" x14ac:dyDescent="0.2">
      <c r="A230" s="82"/>
      <c r="B230" s="82"/>
      <c r="C230" s="266"/>
      <c r="D230" s="82"/>
      <c r="E230" s="267"/>
      <c r="F230" s="268"/>
      <c r="G230" s="268"/>
      <c r="H230" s="81"/>
      <c r="I230" s="269"/>
      <c r="J230" s="269"/>
    </row>
    <row r="231" spans="1:10" x14ac:dyDescent="0.2">
      <c r="A231" s="82"/>
      <c r="B231" s="82"/>
      <c r="C231" s="266"/>
      <c r="D231" s="82"/>
      <c r="E231" s="267"/>
      <c r="F231" s="268"/>
      <c r="G231" s="268"/>
      <c r="H231" s="81"/>
      <c r="I231" s="269"/>
      <c r="J231" s="269"/>
    </row>
    <row r="232" spans="1:10" x14ac:dyDescent="0.2">
      <c r="A232" s="82"/>
      <c r="B232" s="82"/>
      <c r="C232" s="266"/>
      <c r="D232" s="82"/>
      <c r="E232" s="267"/>
      <c r="F232" s="268"/>
      <c r="G232" s="268"/>
      <c r="H232" s="81"/>
      <c r="I232" s="269"/>
      <c r="J232" s="269"/>
    </row>
    <row r="233" spans="1:10" x14ac:dyDescent="0.2">
      <c r="A233" s="82"/>
      <c r="B233" s="82"/>
      <c r="C233" s="266"/>
      <c r="D233" s="82"/>
      <c r="E233" s="267"/>
      <c r="F233" s="268"/>
      <c r="G233" s="268"/>
      <c r="H233" s="81"/>
      <c r="I233" s="269"/>
      <c r="J233" s="269"/>
    </row>
    <row r="234" spans="1:10" x14ac:dyDescent="0.2">
      <c r="A234" s="82"/>
      <c r="B234" s="82"/>
      <c r="C234" s="266"/>
      <c r="D234" s="82"/>
      <c r="E234" s="267"/>
      <c r="F234" s="268"/>
      <c r="G234" s="268"/>
      <c r="H234" s="81"/>
      <c r="I234" s="269"/>
      <c r="J234" s="269"/>
    </row>
    <row r="235" spans="1:10" x14ac:dyDescent="0.2">
      <c r="A235" s="82"/>
      <c r="B235" s="82"/>
      <c r="C235" s="266"/>
      <c r="D235" s="82"/>
      <c r="E235" s="267"/>
      <c r="F235" s="268"/>
      <c r="G235" s="268"/>
      <c r="H235" s="81"/>
      <c r="I235" s="269"/>
      <c r="J235" s="269"/>
    </row>
    <row r="236" spans="1:10" x14ac:dyDescent="0.2">
      <c r="A236" s="82"/>
      <c r="B236" s="82"/>
      <c r="C236" s="266"/>
      <c r="D236" s="82"/>
      <c r="E236" s="267"/>
      <c r="F236" s="268"/>
      <c r="G236" s="268"/>
      <c r="H236" s="81"/>
      <c r="I236" s="269"/>
      <c r="J236" s="269"/>
    </row>
    <row r="237" spans="1:10" x14ac:dyDescent="0.2">
      <c r="A237" s="82"/>
      <c r="B237" s="82"/>
      <c r="C237" s="266"/>
      <c r="D237" s="82"/>
      <c r="E237" s="267"/>
      <c r="F237" s="268"/>
      <c r="G237" s="268"/>
      <c r="H237" s="81"/>
      <c r="I237" s="269"/>
      <c r="J237" s="269"/>
    </row>
    <row r="238" spans="1:10" x14ac:dyDescent="0.2">
      <c r="A238" s="82"/>
      <c r="B238" s="82"/>
      <c r="C238" s="266"/>
      <c r="D238" s="82"/>
      <c r="E238" s="267"/>
      <c r="F238" s="268"/>
      <c r="G238" s="268"/>
      <c r="H238" s="81"/>
      <c r="I238" s="269"/>
      <c r="J238" s="269"/>
    </row>
    <row r="239" spans="1:10" x14ac:dyDescent="0.2">
      <c r="A239" s="82"/>
      <c r="B239" s="82"/>
      <c r="C239" s="266"/>
      <c r="D239" s="82"/>
      <c r="E239" s="267"/>
      <c r="F239" s="268"/>
      <c r="G239" s="268"/>
      <c r="H239" s="81"/>
      <c r="I239" s="269"/>
      <c r="J239" s="269"/>
    </row>
    <row r="240" spans="1:10" x14ac:dyDescent="0.2">
      <c r="A240" s="82"/>
      <c r="B240" s="82"/>
      <c r="C240" s="266"/>
      <c r="D240" s="82"/>
      <c r="E240" s="267"/>
      <c r="F240" s="268"/>
      <c r="G240" s="268"/>
      <c r="H240" s="81"/>
      <c r="I240" s="269"/>
      <c r="J240" s="269"/>
    </row>
    <row r="241" spans="1:10" x14ac:dyDescent="0.2">
      <c r="A241" s="82"/>
      <c r="B241" s="82"/>
      <c r="C241" s="266"/>
      <c r="D241" s="82"/>
      <c r="E241" s="267"/>
      <c r="F241" s="268"/>
      <c r="G241" s="268"/>
      <c r="H241" s="81"/>
      <c r="I241" s="269"/>
      <c r="J241" s="269"/>
    </row>
    <row r="242" spans="1:10" x14ac:dyDescent="0.2">
      <c r="A242" s="82"/>
      <c r="B242" s="82"/>
      <c r="C242" s="266"/>
      <c r="D242" s="82"/>
      <c r="E242" s="267"/>
      <c r="F242" s="268"/>
      <c r="G242" s="268"/>
      <c r="H242" s="81"/>
      <c r="I242" s="269"/>
      <c r="J242" s="269"/>
    </row>
    <row r="243" spans="1:10" x14ac:dyDescent="0.2">
      <c r="A243" s="82"/>
      <c r="B243" s="82"/>
      <c r="C243" s="266"/>
      <c r="D243" s="82"/>
      <c r="E243" s="267"/>
      <c r="F243" s="268"/>
      <c r="G243" s="268"/>
      <c r="H243" s="81"/>
      <c r="I243" s="269"/>
      <c r="J243" s="269"/>
    </row>
    <row r="244" spans="1:10" x14ac:dyDescent="0.2">
      <c r="A244" s="82"/>
      <c r="B244" s="82"/>
      <c r="C244" s="266"/>
      <c r="D244" s="82"/>
      <c r="E244" s="267"/>
      <c r="F244" s="268"/>
      <c r="G244" s="268"/>
      <c r="H244" s="81"/>
      <c r="I244" s="269"/>
      <c r="J244" s="269"/>
    </row>
    <row r="245" spans="1:10" x14ac:dyDescent="0.2">
      <c r="A245" s="82"/>
      <c r="B245" s="82"/>
      <c r="C245" s="266"/>
      <c r="D245" s="82"/>
      <c r="E245" s="267"/>
      <c r="F245" s="268"/>
      <c r="G245" s="268"/>
      <c r="H245" s="81"/>
      <c r="I245" s="269"/>
      <c r="J245" s="269"/>
    </row>
    <row r="246" spans="1:10" x14ac:dyDescent="0.2">
      <c r="A246" s="82"/>
      <c r="B246" s="82"/>
      <c r="C246" s="266"/>
      <c r="D246" s="82"/>
      <c r="E246" s="267"/>
      <c r="F246" s="268"/>
      <c r="G246" s="268"/>
      <c r="H246" s="81"/>
      <c r="I246" s="269"/>
      <c r="J246" s="269"/>
    </row>
    <row r="247" spans="1:10" x14ac:dyDescent="0.2">
      <c r="A247" s="82"/>
      <c r="B247" s="82"/>
      <c r="C247" s="266"/>
      <c r="D247" s="82"/>
      <c r="E247" s="267"/>
      <c r="F247" s="268"/>
      <c r="G247" s="268"/>
      <c r="H247" s="81"/>
      <c r="I247" s="269"/>
      <c r="J247" s="269"/>
    </row>
    <row r="248" spans="1:10" x14ac:dyDescent="0.2">
      <c r="A248" s="82"/>
      <c r="B248" s="82"/>
      <c r="C248" s="266"/>
      <c r="D248" s="82"/>
      <c r="E248" s="267"/>
      <c r="F248" s="268"/>
      <c r="G248" s="268"/>
      <c r="H248" s="81"/>
      <c r="I248" s="269"/>
      <c r="J248" s="269"/>
    </row>
    <row r="249" spans="1:10" x14ac:dyDescent="0.2">
      <c r="A249" s="82"/>
      <c r="B249" s="82"/>
      <c r="C249" s="266"/>
      <c r="D249" s="82"/>
      <c r="E249" s="267"/>
      <c r="F249" s="268"/>
      <c r="G249" s="268"/>
      <c r="H249" s="81"/>
      <c r="I249" s="269"/>
      <c r="J249" s="269"/>
    </row>
    <row r="250" spans="1:10" x14ac:dyDescent="0.2">
      <c r="A250" s="82"/>
      <c r="B250" s="82"/>
      <c r="C250" s="266"/>
      <c r="D250" s="82"/>
      <c r="E250" s="267"/>
      <c r="F250" s="268"/>
      <c r="G250" s="268"/>
      <c r="H250" s="81"/>
      <c r="I250" s="269"/>
      <c r="J250" s="269"/>
    </row>
    <row r="251" spans="1:10" x14ac:dyDescent="0.2">
      <c r="A251" s="82"/>
      <c r="B251" s="82"/>
      <c r="C251" s="266"/>
      <c r="D251" s="82"/>
      <c r="E251" s="267"/>
      <c r="F251" s="268"/>
      <c r="G251" s="268"/>
      <c r="H251" s="81"/>
      <c r="I251" s="269"/>
      <c r="J251" s="269"/>
    </row>
    <row r="252" spans="1:10" x14ac:dyDescent="0.2">
      <c r="A252" s="82"/>
      <c r="B252" s="82"/>
      <c r="C252" s="266"/>
      <c r="D252" s="82"/>
      <c r="E252" s="267"/>
      <c r="F252" s="268"/>
      <c r="G252" s="268"/>
      <c r="H252" s="81"/>
      <c r="I252" s="269"/>
      <c r="J252" s="269"/>
    </row>
    <row r="253" spans="1:10" x14ac:dyDescent="0.2">
      <c r="A253" s="82"/>
      <c r="B253" s="82"/>
      <c r="C253" s="266"/>
      <c r="D253" s="82"/>
      <c r="E253" s="267"/>
      <c r="F253" s="268"/>
      <c r="G253" s="268"/>
      <c r="H253" s="81"/>
      <c r="I253" s="269"/>
      <c r="J253" s="269"/>
    </row>
    <row r="254" spans="1:10" x14ac:dyDescent="0.2">
      <c r="A254" s="82"/>
      <c r="B254" s="82"/>
      <c r="C254" s="266"/>
      <c r="D254" s="82"/>
      <c r="E254" s="267"/>
      <c r="F254" s="268"/>
      <c r="G254" s="268"/>
      <c r="H254" s="81"/>
      <c r="I254" s="269"/>
      <c r="J254" s="269"/>
    </row>
    <row r="255" spans="1:10" x14ac:dyDescent="0.2">
      <c r="A255" s="82"/>
      <c r="B255" s="82"/>
      <c r="C255" s="266"/>
      <c r="D255" s="82"/>
      <c r="E255" s="267"/>
      <c r="F255" s="268"/>
      <c r="G255" s="268"/>
      <c r="H255" s="81"/>
      <c r="I255" s="269"/>
      <c r="J255" s="269"/>
    </row>
    <row r="256" spans="1:10" x14ac:dyDescent="0.2">
      <c r="A256" s="82"/>
      <c r="B256" s="82"/>
      <c r="C256" s="266"/>
      <c r="D256" s="82"/>
      <c r="E256" s="267"/>
      <c r="F256" s="268"/>
      <c r="G256" s="268"/>
      <c r="H256" s="81"/>
      <c r="I256" s="269"/>
      <c r="J256" s="269"/>
    </row>
    <row r="257" spans="1:10" x14ac:dyDescent="0.2">
      <c r="A257" s="82"/>
      <c r="B257" s="82"/>
      <c r="C257" s="266"/>
      <c r="D257" s="82"/>
      <c r="E257" s="267"/>
      <c r="F257" s="268"/>
      <c r="G257" s="268"/>
      <c r="H257" s="81"/>
      <c r="I257" s="269"/>
      <c r="J257" s="269"/>
    </row>
    <row r="258" spans="1:10" x14ac:dyDescent="0.2">
      <c r="A258" s="82"/>
      <c r="B258" s="82"/>
      <c r="C258" s="266"/>
      <c r="D258" s="82"/>
      <c r="E258" s="267"/>
      <c r="F258" s="268"/>
      <c r="G258" s="268"/>
      <c r="H258" s="81"/>
      <c r="I258" s="269"/>
      <c r="J258" s="269"/>
    </row>
    <row r="259" spans="1:10" x14ac:dyDescent="0.2">
      <c r="A259" s="82"/>
      <c r="B259" s="82"/>
      <c r="C259" s="266"/>
      <c r="D259" s="82"/>
      <c r="E259" s="267"/>
      <c r="F259" s="268"/>
      <c r="G259" s="268"/>
      <c r="H259" s="81"/>
      <c r="I259" s="269"/>
      <c r="J259" s="269"/>
    </row>
    <row r="260" spans="1:10" x14ac:dyDescent="0.2">
      <c r="A260" s="82"/>
      <c r="B260" s="82"/>
      <c r="C260" s="266"/>
      <c r="D260" s="82"/>
      <c r="E260" s="267"/>
      <c r="F260" s="268"/>
      <c r="G260" s="268"/>
      <c r="H260" s="81"/>
      <c r="I260" s="269"/>
      <c r="J260" s="269"/>
    </row>
    <row r="261" spans="1:10" x14ac:dyDescent="0.2">
      <c r="A261" s="82"/>
      <c r="B261" s="82"/>
      <c r="C261" s="266"/>
      <c r="D261" s="82"/>
      <c r="E261" s="267"/>
      <c r="F261" s="268"/>
      <c r="G261" s="268"/>
      <c r="H261" s="81"/>
      <c r="I261" s="269"/>
      <c r="J261" s="269"/>
    </row>
    <row r="262" spans="1:10" x14ac:dyDescent="0.2">
      <c r="A262" s="82"/>
      <c r="B262" s="82"/>
      <c r="C262" s="266"/>
      <c r="D262" s="82"/>
      <c r="E262" s="267"/>
      <c r="F262" s="268"/>
      <c r="G262" s="268"/>
      <c r="H262" s="81"/>
      <c r="I262" s="269"/>
      <c r="J262" s="269"/>
    </row>
    <row r="263" spans="1:10" x14ac:dyDescent="0.2">
      <c r="A263" s="82"/>
      <c r="B263" s="82"/>
      <c r="C263" s="266"/>
      <c r="D263" s="82"/>
      <c r="E263" s="267"/>
      <c r="F263" s="268"/>
      <c r="G263" s="268"/>
      <c r="H263" s="81"/>
      <c r="I263" s="269"/>
      <c r="J263" s="269"/>
    </row>
    <row r="264" spans="1:10" x14ac:dyDescent="0.2">
      <c r="A264" s="82"/>
      <c r="B264" s="82"/>
      <c r="C264" s="266"/>
      <c r="D264" s="82"/>
      <c r="E264" s="267"/>
      <c r="F264" s="268"/>
      <c r="G264" s="268"/>
      <c r="H264" s="81"/>
      <c r="I264" s="269"/>
      <c r="J264" s="269"/>
    </row>
    <row r="265" spans="1:10" x14ac:dyDescent="0.2">
      <c r="A265" s="82"/>
      <c r="B265" s="82"/>
      <c r="C265" s="266"/>
      <c r="D265" s="82"/>
      <c r="E265" s="267"/>
      <c r="F265" s="268"/>
      <c r="G265" s="268"/>
      <c r="H265" s="81"/>
      <c r="I265" s="269"/>
      <c r="J265" s="269"/>
    </row>
    <row r="266" spans="1:10" x14ac:dyDescent="0.2">
      <c r="A266" s="82"/>
      <c r="B266" s="82"/>
      <c r="C266" s="266"/>
      <c r="D266" s="82"/>
      <c r="E266" s="267"/>
      <c r="F266" s="268"/>
      <c r="G266" s="268"/>
      <c r="H266" s="81"/>
      <c r="I266" s="269"/>
      <c r="J266" s="269"/>
    </row>
    <row r="267" spans="1:10" x14ac:dyDescent="0.2">
      <c r="A267" s="82"/>
      <c r="B267" s="82"/>
      <c r="C267" s="266"/>
      <c r="D267" s="82"/>
      <c r="E267" s="267"/>
      <c r="F267" s="268"/>
      <c r="G267" s="268"/>
      <c r="H267" s="81"/>
      <c r="I267" s="269"/>
      <c r="J267" s="269"/>
    </row>
    <row r="268" spans="1:10" x14ac:dyDescent="0.2">
      <c r="A268" s="82"/>
      <c r="B268" s="82"/>
      <c r="C268" s="266"/>
      <c r="D268" s="82"/>
      <c r="E268" s="267"/>
      <c r="F268" s="268"/>
      <c r="G268" s="268"/>
      <c r="H268" s="81"/>
      <c r="I268" s="269"/>
      <c r="J268" s="269"/>
    </row>
    <row r="269" spans="1:10" x14ac:dyDescent="0.2">
      <c r="A269" s="82"/>
      <c r="B269" s="82"/>
      <c r="C269" s="266"/>
      <c r="D269" s="82"/>
      <c r="E269" s="267"/>
      <c r="F269" s="268"/>
      <c r="G269" s="268"/>
      <c r="H269" s="81"/>
      <c r="I269" s="269"/>
      <c r="J269" s="269"/>
    </row>
    <row r="270" spans="1:10" x14ac:dyDescent="0.2">
      <c r="A270" s="82"/>
      <c r="B270" s="82"/>
      <c r="C270" s="266"/>
      <c r="D270" s="82"/>
      <c r="E270" s="267"/>
      <c r="F270" s="268"/>
      <c r="G270" s="268"/>
      <c r="H270" s="81"/>
      <c r="I270" s="269"/>
      <c r="J270" s="269"/>
    </row>
    <row r="271" spans="1:10" x14ac:dyDescent="0.2">
      <c r="A271" s="82"/>
      <c r="B271" s="82"/>
      <c r="C271" s="266"/>
      <c r="D271" s="82"/>
      <c r="E271" s="267"/>
      <c r="F271" s="268"/>
      <c r="G271" s="268"/>
      <c r="H271" s="81"/>
      <c r="I271" s="269"/>
      <c r="J271" s="269"/>
    </row>
    <row r="272" spans="1:10" x14ac:dyDescent="0.2">
      <c r="A272" s="82"/>
      <c r="B272" s="82"/>
      <c r="C272" s="266"/>
      <c r="D272" s="82"/>
      <c r="E272" s="267"/>
      <c r="F272" s="268"/>
      <c r="G272" s="268"/>
      <c r="H272" s="81"/>
      <c r="I272" s="269"/>
      <c r="J272" s="269"/>
    </row>
    <row r="273" spans="1:10" x14ac:dyDescent="0.2">
      <c r="A273" s="82"/>
      <c r="B273" s="82"/>
      <c r="C273" s="266"/>
      <c r="D273" s="82"/>
      <c r="E273" s="267"/>
      <c r="F273" s="268"/>
      <c r="G273" s="268"/>
      <c r="H273" s="81"/>
      <c r="I273" s="269"/>
      <c r="J273" s="269"/>
    </row>
    <row r="274" spans="1:10" x14ac:dyDescent="0.2">
      <c r="A274" s="82"/>
      <c r="B274" s="82"/>
      <c r="C274" s="266"/>
      <c r="D274" s="82"/>
      <c r="E274" s="267"/>
      <c r="F274" s="268"/>
      <c r="G274" s="268"/>
      <c r="H274" s="81"/>
      <c r="I274" s="269"/>
      <c r="J274" s="269"/>
    </row>
    <row r="275" spans="1:10" x14ac:dyDescent="0.2">
      <c r="A275" s="82"/>
      <c r="B275" s="82"/>
      <c r="C275" s="266"/>
      <c r="D275" s="82"/>
      <c r="E275" s="267"/>
      <c r="F275" s="268"/>
      <c r="G275" s="268"/>
      <c r="H275" s="81"/>
      <c r="I275" s="269"/>
      <c r="J275" s="269"/>
    </row>
    <row r="276" spans="1:10" x14ac:dyDescent="0.2">
      <c r="A276" s="82"/>
      <c r="B276" s="82"/>
      <c r="C276" s="266"/>
      <c r="D276" s="82"/>
      <c r="E276" s="267"/>
      <c r="F276" s="268"/>
      <c r="G276" s="268"/>
      <c r="H276" s="81"/>
      <c r="I276" s="269"/>
      <c r="J276" s="269"/>
    </row>
    <row r="277" spans="1:10" x14ac:dyDescent="0.2">
      <c r="A277" s="82"/>
      <c r="B277" s="82"/>
      <c r="C277" s="266"/>
      <c r="D277" s="82"/>
      <c r="E277" s="267"/>
      <c r="F277" s="268"/>
      <c r="G277" s="268"/>
      <c r="H277" s="81"/>
      <c r="I277" s="269"/>
      <c r="J277" s="269"/>
    </row>
    <row r="278" spans="1:10" x14ac:dyDescent="0.2">
      <c r="A278" s="82"/>
      <c r="B278" s="82"/>
      <c r="C278" s="266"/>
      <c r="D278" s="82"/>
      <c r="E278" s="267"/>
      <c r="F278" s="268"/>
      <c r="G278" s="268"/>
      <c r="H278" s="81"/>
      <c r="I278" s="269"/>
      <c r="J278" s="269"/>
    </row>
    <row r="279" spans="1:10" x14ac:dyDescent="0.2">
      <c r="A279" s="82"/>
      <c r="B279" s="82"/>
      <c r="C279" s="266"/>
      <c r="D279" s="82"/>
      <c r="E279" s="267"/>
      <c r="F279" s="268"/>
      <c r="G279" s="268"/>
      <c r="H279" s="81"/>
      <c r="I279" s="269"/>
      <c r="J279" s="269"/>
    </row>
    <row r="280" spans="1:10" x14ac:dyDescent="0.2">
      <c r="A280" s="82"/>
      <c r="B280" s="82"/>
      <c r="C280" s="266"/>
      <c r="D280" s="82"/>
      <c r="E280" s="267"/>
      <c r="F280" s="268"/>
      <c r="G280" s="268"/>
      <c r="H280" s="81"/>
      <c r="I280" s="269"/>
      <c r="J280" s="269"/>
    </row>
    <row r="281" spans="1:10" x14ac:dyDescent="0.2">
      <c r="A281" s="82"/>
      <c r="B281" s="82"/>
      <c r="C281" s="266"/>
      <c r="D281" s="82"/>
      <c r="E281" s="267"/>
      <c r="F281" s="268"/>
      <c r="G281" s="268"/>
      <c r="H281" s="81"/>
      <c r="I281" s="269"/>
      <c r="J281" s="269"/>
    </row>
    <row r="282" spans="1:10" x14ac:dyDescent="0.2">
      <c r="A282" s="82"/>
      <c r="B282" s="82"/>
      <c r="C282" s="266"/>
      <c r="D282" s="82"/>
      <c r="E282" s="267"/>
      <c r="F282" s="268"/>
      <c r="G282" s="268"/>
      <c r="H282" s="81"/>
      <c r="I282" s="269"/>
      <c r="J282" s="269"/>
    </row>
    <row r="283" spans="1:10" x14ac:dyDescent="0.2">
      <c r="A283" s="82"/>
      <c r="B283" s="82"/>
      <c r="C283" s="266"/>
      <c r="D283" s="82"/>
      <c r="E283" s="267"/>
      <c r="F283" s="268"/>
      <c r="G283" s="268"/>
      <c r="H283" s="81"/>
      <c r="I283" s="269"/>
      <c r="J283" s="269"/>
    </row>
    <row r="284" spans="1:10" x14ac:dyDescent="0.2">
      <c r="A284" s="82"/>
      <c r="B284" s="82"/>
      <c r="C284" s="266"/>
      <c r="D284" s="82"/>
      <c r="E284" s="267"/>
      <c r="F284" s="268"/>
      <c r="G284" s="268"/>
      <c r="H284" s="81"/>
      <c r="I284" s="269"/>
      <c r="J284" s="269"/>
    </row>
    <row r="285" spans="1:10" x14ac:dyDescent="0.2">
      <c r="A285" s="82"/>
      <c r="B285" s="82"/>
      <c r="C285" s="266"/>
      <c r="D285" s="82"/>
      <c r="E285" s="267"/>
      <c r="F285" s="268"/>
      <c r="G285" s="268"/>
      <c r="H285" s="81"/>
      <c r="I285" s="269"/>
      <c r="J285" s="269"/>
    </row>
    <row r="286" spans="1:10" x14ac:dyDescent="0.2">
      <c r="A286" s="82"/>
      <c r="B286" s="82"/>
      <c r="C286" s="266"/>
      <c r="D286" s="82"/>
      <c r="E286" s="267"/>
      <c r="F286" s="268"/>
      <c r="G286" s="268"/>
      <c r="H286" s="81"/>
      <c r="I286" s="269"/>
      <c r="J286" s="269"/>
    </row>
    <row r="287" spans="1:10" x14ac:dyDescent="0.2">
      <c r="A287" s="82"/>
      <c r="B287" s="82"/>
      <c r="C287" s="266"/>
      <c r="D287" s="82"/>
      <c r="E287" s="267"/>
      <c r="F287" s="268"/>
      <c r="G287" s="268"/>
      <c r="H287" s="81"/>
      <c r="I287" s="269"/>
      <c r="J287" s="269"/>
    </row>
    <row r="288" spans="1:10" x14ac:dyDescent="0.2">
      <c r="A288" s="82"/>
      <c r="B288" s="82"/>
      <c r="C288" s="266"/>
      <c r="D288" s="82"/>
      <c r="E288" s="267"/>
      <c r="F288" s="268"/>
      <c r="G288" s="268"/>
      <c r="H288" s="81"/>
      <c r="I288" s="269"/>
      <c r="J288" s="269"/>
    </row>
    <row r="289" spans="1:10" x14ac:dyDescent="0.2">
      <c r="A289" s="82"/>
      <c r="B289" s="82"/>
      <c r="C289" s="266"/>
      <c r="D289" s="82"/>
      <c r="E289" s="267"/>
      <c r="F289" s="268"/>
      <c r="G289" s="268"/>
      <c r="H289" s="81"/>
      <c r="I289" s="269"/>
      <c r="J289" s="269"/>
    </row>
    <row r="290" spans="1:10" x14ac:dyDescent="0.2">
      <c r="A290" s="82"/>
      <c r="B290" s="82"/>
      <c r="C290" s="266"/>
      <c r="D290" s="82"/>
      <c r="E290" s="267"/>
      <c r="F290" s="268"/>
      <c r="G290" s="268"/>
      <c r="H290" s="81"/>
      <c r="I290" s="269"/>
      <c r="J290" s="269"/>
    </row>
    <row r="291" spans="1:10" x14ac:dyDescent="0.2">
      <c r="A291" s="82"/>
      <c r="B291" s="82"/>
      <c r="C291" s="266"/>
      <c r="D291" s="82"/>
      <c r="E291" s="267"/>
      <c r="F291" s="268"/>
      <c r="G291" s="268"/>
      <c r="H291" s="81"/>
      <c r="I291" s="269"/>
      <c r="J291" s="269"/>
    </row>
    <row r="292" spans="1:10" x14ac:dyDescent="0.2">
      <c r="A292" s="82"/>
      <c r="B292" s="82"/>
      <c r="C292" s="266"/>
      <c r="D292" s="82"/>
      <c r="E292" s="267"/>
      <c r="F292" s="268"/>
      <c r="G292" s="268"/>
      <c r="H292" s="81"/>
      <c r="I292" s="269"/>
      <c r="J292" s="269"/>
    </row>
    <row r="293" spans="1:10" x14ac:dyDescent="0.2">
      <c r="A293" s="82"/>
      <c r="B293" s="82"/>
      <c r="C293" s="266"/>
      <c r="D293" s="82"/>
      <c r="E293" s="267"/>
      <c r="F293" s="268"/>
      <c r="G293" s="268"/>
      <c r="H293" s="81"/>
      <c r="I293" s="269"/>
      <c r="J293" s="269"/>
    </row>
    <row r="294" spans="1:10" x14ac:dyDescent="0.2">
      <c r="A294" s="82"/>
      <c r="B294" s="82"/>
      <c r="C294" s="266"/>
      <c r="D294" s="82"/>
      <c r="E294" s="267"/>
      <c r="F294" s="268"/>
      <c r="G294" s="268"/>
      <c r="H294" s="81"/>
      <c r="I294" s="269"/>
      <c r="J294" s="269"/>
    </row>
    <row r="295" spans="1:10" x14ac:dyDescent="0.2">
      <c r="A295" s="82"/>
      <c r="B295" s="82"/>
      <c r="C295" s="266"/>
      <c r="D295" s="82"/>
      <c r="E295" s="267"/>
      <c r="F295" s="268"/>
      <c r="G295" s="268"/>
      <c r="H295" s="81"/>
      <c r="I295" s="269"/>
      <c r="J295" s="269"/>
    </row>
    <row r="296" spans="1:10" x14ac:dyDescent="0.2">
      <c r="A296" s="82"/>
      <c r="B296" s="82"/>
      <c r="C296" s="266"/>
      <c r="D296" s="82"/>
      <c r="E296" s="267"/>
      <c r="F296" s="268"/>
      <c r="G296" s="268"/>
      <c r="H296" s="81"/>
      <c r="I296" s="269"/>
      <c r="J296" s="269"/>
    </row>
    <row r="297" spans="1:10" x14ac:dyDescent="0.2">
      <c r="A297" s="82"/>
      <c r="B297" s="82"/>
      <c r="C297" s="266"/>
      <c r="D297" s="82"/>
      <c r="E297" s="267"/>
      <c r="F297" s="268"/>
      <c r="G297" s="268"/>
      <c r="H297" s="81"/>
      <c r="I297" s="269"/>
      <c r="J297" s="269"/>
    </row>
    <row r="298" spans="1:10" x14ac:dyDescent="0.2">
      <c r="A298" s="82"/>
      <c r="B298" s="82"/>
      <c r="C298" s="266"/>
      <c r="D298" s="82"/>
      <c r="E298" s="267"/>
      <c r="F298" s="268"/>
      <c r="G298" s="268"/>
      <c r="H298" s="81"/>
      <c r="I298" s="269"/>
      <c r="J298" s="269"/>
    </row>
    <row r="299" spans="1:10" x14ac:dyDescent="0.2">
      <c r="A299" s="82"/>
      <c r="B299" s="82"/>
      <c r="C299" s="266"/>
      <c r="D299" s="82"/>
      <c r="E299" s="267"/>
      <c r="F299" s="268"/>
      <c r="G299" s="268"/>
      <c r="H299" s="81"/>
      <c r="I299" s="269"/>
      <c r="J299" s="269"/>
    </row>
    <row r="300" spans="1:10" x14ac:dyDescent="0.2">
      <c r="A300" s="82"/>
      <c r="B300" s="82"/>
      <c r="C300" s="266"/>
      <c r="D300" s="82"/>
      <c r="E300" s="267"/>
      <c r="F300" s="268"/>
      <c r="G300" s="268"/>
      <c r="H300" s="81"/>
      <c r="I300" s="269"/>
      <c r="J300" s="269"/>
    </row>
    <row r="301" spans="1:10" x14ac:dyDescent="0.2">
      <c r="A301" s="82"/>
      <c r="B301" s="82"/>
      <c r="C301" s="266"/>
      <c r="D301" s="82"/>
      <c r="E301" s="267"/>
      <c r="F301" s="268"/>
      <c r="G301" s="268"/>
      <c r="H301" s="81"/>
      <c r="I301" s="269"/>
      <c r="J301" s="269"/>
    </row>
    <row r="302" spans="1:10" x14ac:dyDescent="0.2">
      <c r="A302" s="82"/>
      <c r="B302" s="82"/>
      <c r="C302" s="266"/>
      <c r="D302" s="82"/>
      <c r="E302" s="267"/>
      <c r="F302" s="268"/>
      <c r="G302" s="268"/>
      <c r="H302" s="81"/>
      <c r="I302" s="269"/>
      <c r="J302" s="269"/>
    </row>
    <row r="303" spans="1:10" x14ac:dyDescent="0.2">
      <c r="A303" s="82"/>
      <c r="B303" s="82"/>
      <c r="C303" s="266"/>
      <c r="D303" s="82"/>
      <c r="E303" s="267"/>
      <c r="F303" s="268"/>
      <c r="G303" s="268"/>
      <c r="H303" s="81"/>
      <c r="I303" s="269"/>
      <c r="J303" s="269"/>
    </row>
    <row r="304" spans="1:10" x14ac:dyDescent="0.2">
      <c r="A304" s="82"/>
      <c r="B304" s="82"/>
      <c r="C304" s="266"/>
      <c r="D304" s="82"/>
      <c r="E304" s="267"/>
      <c r="F304" s="268"/>
      <c r="G304" s="268"/>
      <c r="H304" s="81"/>
      <c r="I304" s="269"/>
      <c r="J304" s="269"/>
    </row>
    <row r="305" spans="1:10" x14ac:dyDescent="0.2">
      <c r="A305" s="82"/>
      <c r="B305" s="82"/>
      <c r="C305" s="266"/>
      <c r="D305" s="82"/>
      <c r="E305" s="267"/>
      <c r="F305" s="268"/>
      <c r="G305" s="268"/>
      <c r="H305" s="81"/>
      <c r="I305" s="269"/>
      <c r="J305" s="269"/>
    </row>
    <row r="306" spans="1:10" x14ac:dyDescent="0.2">
      <c r="A306" s="82"/>
      <c r="B306" s="82"/>
      <c r="C306" s="266"/>
      <c r="D306" s="82"/>
      <c r="E306" s="267"/>
      <c r="F306" s="268"/>
      <c r="G306" s="268"/>
      <c r="H306" s="81"/>
      <c r="I306" s="269"/>
      <c r="J306" s="269"/>
    </row>
    <row r="307" spans="1:10" x14ac:dyDescent="0.2">
      <c r="A307" s="82"/>
      <c r="B307" s="82"/>
      <c r="C307" s="266"/>
      <c r="D307" s="82"/>
      <c r="E307" s="267"/>
      <c r="F307" s="268"/>
      <c r="G307" s="268"/>
      <c r="H307" s="81"/>
      <c r="I307" s="269"/>
      <c r="J307" s="269"/>
    </row>
    <row r="308" spans="1:10" x14ac:dyDescent="0.2">
      <c r="A308" s="82"/>
      <c r="B308" s="82"/>
      <c r="C308" s="266"/>
      <c r="D308" s="82"/>
      <c r="E308" s="267"/>
      <c r="F308" s="268"/>
      <c r="G308" s="268"/>
      <c r="H308" s="81"/>
      <c r="I308" s="269"/>
      <c r="J308" s="269"/>
    </row>
    <row r="309" spans="1:10" x14ac:dyDescent="0.2">
      <c r="A309" s="82"/>
      <c r="B309" s="82"/>
      <c r="C309" s="266"/>
      <c r="D309" s="82"/>
      <c r="E309" s="267"/>
      <c r="F309" s="268"/>
      <c r="G309" s="268"/>
      <c r="H309" s="81"/>
      <c r="I309" s="269"/>
      <c r="J309" s="269"/>
    </row>
    <row r="310" spans="1:10" x14ac:dyDescent="0.2">
      <c r="A310" s="82"/>
      <c r="B310" s="82"/>
      <c r="C310" s="266"/>
      <c r="D310" s="82"/>
      <c r="E310" s="267"/>
      <c r="F310" s="268"/>
      <c r="G310" s="268"/>
      <c r="H310" s="81"/>
      <c r="I310" s="269"/>
      <c r="J310" s="269"/>
    </row>
    <row r="311" spans="1:10" x14ac:dyDescent="0.2">
      <c r="A311" s="82"/>
      <c r="B311" s="82"/>
      <c r="C311" s="266"/>
      <c r="D311" s="82"/>
      <c r="E311" s="267"/>
      <c r="F311" s="268"/>
      <c r="G311" s="268"/>
      <c r="H311" s="81"/>
      <c r="I311" s="269"/>
      <c r="J311" s="269"/>
    </row>
    <row r="312" spans="1:10" x14ac:dyDescent="0.2">
      <c r="A312" s="82"/>
      <c r="B312" s="82"/>
      <c r="C312" s="266"/>
      <c r="D312" s="82"/>
      <c r="E312" s="267"/>
      <c r="F312" s="268"/>
      <c r="G312" s="268"/>
      <c r="H312" s="81"/>
      <c r="I312" s="269"/>
      <c r="J312" s="269"/>
    </row>
    <row r="313" spans="1:10" x14ac:dyDescent="0.2">
      <c r="A313" s="82"/>
      <c r="B313" s="82"/>
      <c r="C313" s="266"/>
      <c r="D313" s="82"/>
      <c r="E313" s="267"/>
      <c r="F313" s="268"/>
      <c r="G313" s="268"/>
      <c r="H313" s="81"/>
      <c r="I313" s="269"/>
      <c r="J313" s="269"/>
    </row>
    <row r="314" spans="1:10" x14ac:dyDescent="0.2">
      <c r="A314" s="82"/>
      <c r="B314" s="82"/>
      <c r="C314" s="266"/>
      <c r="D314" s="82"/>
      <c r="E314" s="267"/>
      <c r="F314" s="268"/>
      <c r="G314" s="268"/>
      <c r="H314" s="81"/>
      <c r="I314" s="269"/>
      <c r="J314" s="269"/>
    </row>
    <row r="315" spans="1:10" x14ac:dyDescent="0.2">
      <c r="A315" s="82"/>
      <c r="B315" s="82"/>
      <c r="C315" s="266"/>
      <c r="D315" s="82"/>
      <c r="E315" s="267"/>
      <c r="F315" s="268"/>
      <c r="G315" s="268"/>
      <c r="H315" s="81"/>
      <c r="I315" s="269"/>
      <c r="J315" s="269"/>
    </row>
    <row r="316" spans="1:10" x14ac:dyDescent="0.2">
      <c r="A316" s="82"/>
      <c r="B316" s="82"/>
      <c r="C316" s="266"/>
      <c r="D316" s="82"/>
      <c r="E316" s="267"/>
      <c r="F316" s="268"/>
      <c r="G316" s="268"/>
      <c r="H316" s="81"/>
      <c r="I316" s="269"/>
      <c r="J316" s="269"/>
    </row>
    <row r="317" spans="1:10" x14ac:dyDescent="0.2">
      <c r="A317" s="82"/>
      <c r="B317" s="82"/>
      <c r="C317" s="266"/>
      <c r="D317" s="82"/>
      <c r="E317" s="267"/>
      <c r="F317" s="268"/>
      <c r="G317" s="268"/>
      <c r="H317" s="81"/>
      <c r="I317" s="269"/>
      <c r="J317" s="269"/>
    </row>
    <row r="318" spans="1:10" x14ac:dyDescent="0.2">
      <c r="A318" s="82"/>
      <c r="B318" s="82"/>
      <c r="C318" s="266"/>
      <c r="D318" s="82"/>
      <c r="E318" s="267"/>
      <c r="F318" s="268"/>
      <c r="G318" s="268"/>
      <c r="H318" s="81"/>
      <c r="I318" s="269"/>
      <c r="J318" s="269"/>
    </row>
    <row r="319" spans="1:10" x14ac:dyDescent="0.2">
      <c r="A319" s="82"/>
      <c r="B319" s="82"/>
      <c r="C319" s="266"/>
      <c r="D319" s="82"/>
      <c r="E319" s="267"/>
      <c r="F319" s="268"/>
      <c r="G319" s="268"/>
      <c r="H319" s="81"/>
      <c r="I319" s="269"/>
      <c r="J319" s="269"/>
    </row>
    <row r="320" spans="1:10" x14ac:dyDescent="0.2">
      <c r="A320" s="82"/>
      <c r="B320" s="82"/>
      <c r="C320" s="266"/>
      <c r="D320" s="82"/>
      <c r="E320" s="267"/>
      <c r="F320" s="268"/>
      <c r="G320" s="268"/>
      <c r="H320" s="81"/>
      <c r="I320" s="269"/>
      <c r="J320" s="269"/>
    </row>
    <row r="321" spans="1:10" x14ac:dyDescent="0.2">
      <c r="A321" s="82"/>
      <c r="B321" s="82"/>
      <c r="C321" s="266"/>
      <c r="D321" s="82"/>
      <c r="E321" s="267"/>
      <c r="F321" s="268"/>
      <c r="G321" s="268"/>
      <c r="H321" s="81"/>
      <c r="I321" s="269"/>
      <c r="J321" s="269"/>
    </row>
    <row r="322" spans="1:10" x14ac:dyDescent="0.2">
      <c r="A322" s="82"/>
      <c r="B322" s="82"/>
      <c r="C322" s="266"/>
      <c r="D322" s="82"/>
      <c r="E322" s="267"/>
      <c r="F322" s="268"/>
      <c r="G322" s="268"/>
      <c r="H322" s="81"/>
      <c r="I322" s="269"/>
      <c r="J322" s="269"/>
    </row>
    <row r="323" spans="1:10" x14ac:dyDescent="0.2">
      <c r="A323" s="82"/>
      <c r="B323" s="82"/>
      <c r="C323" s="266"/>
      <c r="D323" s="82"/>
      <c r="E323" s="267"/>
      <c r="F323" s="268"/>
      <c r="G323" s="268"/>
      <c r="H323" s="81"/>
      <c r="I323" s="269"/>
      <c r="J323" s="269"/>
    </row>
    <row r="324" spans="1:10" x14ac:dyDescent="0.2">
      <c r="A324" s="82"/>
      <c r="B324" s="82"/>
      <c r="C324" s="266"/>
      <c r="D324" s="82"/>
      <c r="E324" s="267"/>
      <c r="F324" s="268"/>
      <c r="G324" s="268"/>
      <c r="H324" s="81"/>
      <c r="I324" s="269"/>
      <c r="J324" s="269"/>
    </row>
    <row r="325" spans="1:10" x14ac:dyDescent="0.2">
      <c r="A325" s="82"/>
      <c r="B325" s="82"/>
      <c r="C325" s="266"/>
      <c r="D325" s="82"/>
      <c r="E325" s="267"/>
      <c r="F325" s="268"/>
      <c r="G325" s="268"/>
      <c r="H325" s="81"/>
      <c r="I325" s="269"/>
      <c r="J325" s="269"/>
    </row>
    <row r="326" spans="1:10" x14ac:dyDescent="0.2">
      <c r="A326" s="82"/>
      <c r="B326" s="82"/>
      <c r="C326" s="266"/>
      <c r="D326" s="82"/>
      <c r="E326" s="267"/>
      <c r="F326" s="268"/>
      <c r="G326" s="268"/>
      <c r="H326" s="81"/>
      <c r="I326" s="269"/>
      <c r="J326" s="269"/>
    </row>
    <row r="327" spans="1:10" x14ac:dyDescent="0.2">
      <c r="A327" s="82"/>
      <c r="B327" s="82"/>
      <c r="C327" s="266"/>
      <c r="D327" s="82"/>
      <c r="E327" s="267"/>
      <c r="F327" s="268"/>
      <c r="G327" s="268"/>
      <c r="H327" s="81"/>
      <c r="I327" s="269"/>
      <c r="J327" s="269"/>
    </row>
    <row r="328" spans="1:10" x14ac:dyDescent="0.2">
      <c r="A328" s="82"/>
      <c r="B328" s="82"/>
      <c r="C328" s="266"/>
      <c r="D328" s="82"/>
      <c r="E328" s="267"/>
      <c r="F328" s="268"/>
      <c r="G328" s="268"/>
      <c r="H328" s="81"/>
      <c r="I328" s="269"/>
      <c r="J328" s="269"/>
    </row>
    <row r="329" spans="1:10" x14ac:dyDescent="0.2">
      <c r="A329" s="82"/>
      <c r="B329" s="82"/>
      <c r="C329" s="266"/>
      <c r="D329" s="82"/>
      <c r="E329" s="267"/>
      <c r="F329" s="268"/>
      <c r="G329" s="268"/>
      <c r="H329" s="81"/>
      <c r="I329" s="269"/>
      <c r="J329" s="269"/>
    </row>
    <row r="330" spans="1:10" x14ac:dyDescent="0.2">
      <c r="A330" s="82"/>
      <c r="B330" s="82"/>
      <c r="C330" s="266"/>
      <c r="D330" s="82"/>
      <c r="E330" s="267"/>
      <c r="F330" s="268"/>
      <c r="G330" s="268"/>
      <c r="H330" s="81"/>
      <c r="I330" s="269"/>
      <c r="J330" s="269"/>
    </row>
    <row r="331" spans="1:10" x14ac:dyDescent="0.2">
      <c r="A331" s="82"/>
      <c r="B331" s="82"/>
      <c r="C331" s="266"/>
      <c r="D331" s="82"/>
      <c r="E331" s="267"/>
      <c r="F331" s="268"/>
      <c r="G331" s="268"/>
      <c r="H331" s="81"/>
      <c r="I331" s="269"/>
      <c r="J331" s="269"/>
    </row>
    <row r="332" spans="1:10" x14ac:dyDescent="0.2">
      <c r="A332" s="82"/>
      <c r="B332" s="82"/>
      <c r="C332" s="266"/>
      <c r="D332" s="82"/>
      <c r="E332" s="267"/>
      <c r="F332" s="268"/>
      <c r="G332" s="268"/>
      <c r="H332" s="81"/>
      <c r="I332" s="269"/>
      <c r="J332" s="269"/>
    </row>
    <row r="333" spans="1:10" x14ac:dyDescent="0.2">
      <c r="A333" s="82"/>
      <c r="B333" s="82"/>
      <c r="C333" s="266"/>
      <c r="D333" s="82"/>
      <c r="E333" s="267"/>
      <c r="F333" s="268"/>
      <c r="G333" s="268"/>
      <c r="H333" s="81"/>
      <c r="I333" s="269"/>
      <c r="J333" s="269"/>
    </row>
    <row r="334" spans="1:10" x14ac:dyDescent="0.2">
      <c r="A334" s="82"/>
      <c r="B334" s="82"/>
      <c r="C334" s="266"/>
      <c r="D334" s="82"/>
      <c r="E334" s="267"/>
      <c r="F334" s="268"/>
      <c r="G334" s="268"/>
      <c r="H334" s="81"/>
      <c r="I334" s="269"/>
      <c r="J334" s="269"/>
    </row>
    <row r="335" spans="1:10" x14ac:dyDescent="0.2">
      <c r="A335" s="82"/>
      <c r="B335" s="82"/>
      <c r="C335" s="266"/>
      <c r="D335" s="82"/>
      <c r="E335" s="267"/>
      <c r="F335" s="268"/>
      <c r="G335" s="268"/>
      <c r="H335" s="81"/>
      <c r="I335" s="269"/>
      <c r="J335" s="269"/>
    </row>
    <row r="336" spans="1:10" x14ac:dyDescent="0.2">
      <c r="A336" s="82"/>
      <c r="B336" s="82"/>
      <c r="C336" s="266"/>
      <c r="D336" s="82"/>
      <c r="E336" s="267"/>
      <c r="F336" s="268"/>
      <c r="G336" s="268"/>
      <c r="H336" s="81"/>
      <c r="I336" s="269"/>
      <c r="J336" s="269"/>
    </row>
    <row r="337" spans="1:10" x14ac:dyDescent="0.2">
      <c r="A337" s="82"/>
      <c r="B337" s="82"/>
      <c r="C337" s="266"/>
      <c r="D337" s="82"/>
      <c r="E337" s="267"/>
      <c r="F337" s="268"/>
      <c r="G337" s="268"/>
      <c r="H337" s="81"/>
      <c r="I337" s="269"/>
      <c r="J337" s="269"/>
    </row>
    <row r="338" spans="1:10" x14ac:dyDescent="0.2">
      <c r="A338" s="82"/>
      <c r="B338" s="82"/>
      <c r="C338" s="266"/>
      <c r="D338" s="82"/>
      <c r="E338" s="267"/>
      <c r="F338" s="268"/>
      <c r="G338" s="268"/>
      <c r="H338" s="81"/>
      <c r="I338" s="269"/>
      <c r="J338" s="269"/>
    </row>
    <row r="339" spans="1:10" x14ac:dyDescent="0.2">
      <c r="A339" s="82"/>
      <c r="B339" s="82"/>
      <c r="C339" s="266"/>
      <c r="D339" s="82"/>
      <c r="E339" s="267"/>
      <c r="F339" s="268"/>
      <c r="G339" s="268"/>
      <c r="H339" s="81"/>
      <c r="I339" s="269"/>
      <c r="J339" s="269"/>
    </row>
    <row r="340" spans="1:10" x14ac:dyDescent="0.2">
      <c r="A340" s="82"/>
      <c r="B340" s="82"/>
      <c r="C340" s="266"/>
      <c r="D340" s="82"/>
      <c r="E340" s="267"/>
      <c r="F340" s="268"/>
      <c r="G340" s="268"/>
      <c r="H340" s="81"/>
      <c r="I340" s="269"/>
      <c r="J340" s="269"/>
    </row>
    <row r="341" spans="1:10" x14ac:dyDescent="0.2">
      <c r="A341" s="82"/>
      <c r="B341" s="82"/>
      <c r="C341" s="266"/>
      <c r="D341" s="82"/>
      <c r="E341" s="267"/>
      <c r="F341" s="268"/>
      <c r="G341" s="268"/>
      <c r="H341" s="81"/>
      <c r="I341" s="269"/>
      <c r="J341" s="269"/>
    </row>
    <row r="342" spans="1:10" x14ac:dyDescent="0.2">
      <c r="A342" s="82"/>
      <c r="B342" s="82"/>
      <c r="C342" s="266"/>
      <c r="D342" s="82"/>
      <c r="E342" s="267"/>
      <c r="F342" s="268"/>
      <c r="G342" s="268"/>
      <c r="H342" s="81"/>
      <c r="I342" s="269"/>
      <c r="J342" s="269"/>
    </row>
    <row r="343" spans="1:10" x14ac:dyDescent="0.2">
      <c r="A343" s="82"/>
      <c r="B343" s="82"/>
      <c r="C343" s="266"/>
      <c r="D343" s="82"/>
      <c r="E343" s="267"/>
      <c r="F343" s="268"/>
      <c r="G343" s="268"/>
      <c r="H343" s="81"/>
      <c r="I343" s="269"/>
      <c r="J343" s="269"/>
    </row>
    <row r="344" spans="1:10" x14ac:dyDescent="0.2">
      <c r="A344" s="82"/>
      <c r="B344" s="82"/>
      <c r="C344" s="266"/>
      <c r="D344" s="82"/>
      <c r="E344" s="267"/>
      <c r="F344" s="268"/>
      <c r="G344" s="268"/>
      <c r="H344" s="81"/>
      <c r="I344" s="269"/>
      <c r="J344" s="269"/>
    </row>
    <row r="345" spans="1:10" x14ac:dyDescent="0.2">
      <c r="A345" s="82"/>
      <c r="B345" s="82"/>
      <c r="C345" s="266"/>
      <c r="D345" s="82"/>
      <c r="E345" s="267"/>
      <c r="F345" s="268"/>
      <c r="G345" s="268"/>
      <c r="H345" s="81"/>
      <c r="I345" s="269"/>
      <c r="J345" s="269"/>
    </row>
    <row r="346" spans="1:10" x14ac:dyDescent="0.2">
      <c r="A346" s="82"/>
      <c r="B346" s="82"/>
      <c r="C346" s="266"/>
      <c r="D346" s="82"/>
      <c r="E346" s="267"/>
      <c r="F346" s="268"/>
      <c r="G346" s="268"/>
      <c r="H346" s="81"/>
      <c r="I346" s="269"/>
      <c r="J346" s="269"/>
    </row>
    <row r="347" spans="1:10" x14ac:dyDescent="0.2">
      <c r="A347" s="82"/>
      <c r="B347" s="82"/>
      <c r="C347" s="266"/>
      <c r="D347" s="82"/>
      <c r="E347" s="267"/>
      <c r="F347" s="268"/>
      <c r="G347" s="268"/>
      <c r="H347" s="81"/>
      <c r="I347" s="269"/>
      <c r="J347" s="269"/>
    </row>
    <row r="348" spans="1:10" x14ac:dyDescent="0.2">
      <c r="A348" s="82"/>
      <c r="B348" s="82"/>
      <c r="C348" s="266"/>
      <c r="D348" s="82"/>
      <c r="E348" s="267"/>
      <c r="F348" s="268"/>
      <c r="G348" s="268"/>
      <c r="H348" s="81"/>
      <c r="I348" s="269"/>
      <c r="J348" s="269"/>
    </row>
    <row r="349" spans="1:10" x14ac:dyDescent="0.2">
      <c r="A349" s="82"/>
      <c r="B349" s="82"/>
      <c r="C349" s="266"/>
      <c r="D349" s="82"/>
      <c r="E349" s="267"/>
      <c r="F349" s="268"/>
      <c r="G349" s="268"/>
      <c r="H349" s="81"/>
      <c r="I349" s="269"/>
      <c r="J349" s="269"/>
    </row>
    <row r="350" spans="1:10" x14ac:dyDescent="0.2">
      <c r="A350" s="82"/>
      <c r="B350" s="82"/>
      <c r="C350" s="266"/>
      <c r="D350" s="82"/>
      <c r="E350" s="267"/>
      <c r="F350" s="268"/>
      <c r="G350" s="268"/>
      <c r="H350" s="81"/>
      <c r="I350" s="269"/>
      <c r="J350" s="269"/>
    </row>
    <row r="351" spans="1:10" x14ac:dyDescent="0.2">
      <c r="A351" s="82"/>
      <c r="B351" s="82"/>
      <c r="C351" s="266"/>
      <c r="D351" s="82"/>
      <c r="E351" s="267"/>
      <c r="F351" s="268"/>
      <c r="G351" s="268"/>
      <c r="H351" s="81"/>
      <c r="I351" s="269"/>
      <c r="J351" s="269"/>
    </row>
    <row r="352" spans="1:10" x14ac:dyDescent="0.2">
      <c r="A352" s="82"/>
      <c r="B352" s="82"/>
      <c r="C352" s="266"/>
      <c r="D352" s="82"/>
      <c r="E352" s="267"/>
      <c r="F352" s="268"/>
      <c r="G352" s="268"/>
      <c r="H352" s="81"/>
      <c r="I352" s="269"/>
      <c r="J352" s="269"/>
    </row>
    <row r="353" spans="1:10" x14ac:dyDescent="0.2">
      <c r="A353" s="82"/>
      <c r="B353" s="82"/>
      <c r="C353" s="266"/>
      <c r="D353" s="82"/>
      <c r="E353" s="267"/>
      <c r="F353" s="268"/>
      <c r="G353" s="268"/>
      <c r="H353" s="81"/>
      <c r="I353" s="269"/>
      <c r="J353" s="269"/>
    </row>
    <row r="354" spans="1:10" x14ac:dyDescent="0.2">
      <c r="A354" s="82"/>
      <c r="B354" s="82"/>
      <c r="C354" s="266"/>
      <c r="D354" s="82"/>
      <c r="E354" s="267"/>
      <c r="F354" s="268"/>
      <c r="G354" s="268"/>
      <c r="H354" s="81"/>
      <c r="I354" s="269"/>
      <c r="J354" s="269"/>
    </row>
    <row r="355" spans="1:10" x14ac:dyDescent="0.2">
      <c r="A355" s="82"/>
      <c r="B355" s="82"/>
      <c r="C355" s="266"/>
      <c r="D355" s="82"/>
      <c r="E355" s="267"/>
      <c r="F355" s="268"/>
      <c r="G355" s="268"/>
      <c r="H355" s="81"/>
      <c r="I355" s="269"/>
      <c r="J355" s="269"/>
    </row>
    <row r="356" spans="1:10" x14ac:dyDescent="0.2">
      <c r="A356" s="82"/>
      <c r="B356" s="82"/>
      <c r="C356" s="266"/>
      <c r="D356" s="82"/>
      <c r="E356" s="267"/>
      <c r="F356" s="268"/>
      <c r="G356" s="268"/>
      <c r="H356" s="81"/>
      <c r="I356" s="269"/>
      <c r="J356" s="269"/>
    </row>
    <row r="357" spans="1:10" x14ac:dyDescent="0.2">
      <c r="A357" s="82"/>
      <c r="B357" s="82"/>
      <c r="C357" s="266"/>
      <c r="D357" s="82"/>
      <c r="E357" s="267"/>
      <c r="F357" s="268"/>
      <c r="G357" s="268"/>
      <c r="H357" s="81"/>
      <c r="I357" s="269"/>
      <c r="J357" s="269"/>
    </row>
    <row r="358" spans="1:10" x14ac:dyDescent="0.2">
      <c r="A358" s="82"/>
      <c r="B358" s="82"/>
      <c r="C358" s="266"/>
      <c r="D358" s="82"/>
      <c r="E358" s="267"/>
      <c r="F358" s="268"/>
      <c r="G358" s="268"/>
      <c r="H358" s="81"/>
      <c r="I358" s="269"/>
      <c r="J358" s="269"/>
    </row>
    <row r="359" spans="1:10" x14ac:dyDescent="0.2">
      <c r="A359" s="82"/>
      <c r="B359" s="82"/>
      <c r="C359" s="266"/>
      <c r="D359" s="82"/>
      <c r="E359" s="267"/>
      <c r="F359" s="268"/>
      <c r="G359" s="268"/>
      <c r="H359" s="81"/>
      <c r="I359" s="269"/>
      <c r="J359" s="269"/>
    </row>
    <row r="360" spans="1:10" x14ac:dyDescent="0.2">
      <c r="A360" s="82"/>
      <c r="B360" s="82"/>
      <c r="C360" s="266"/>
      <c r="D360" s="82"/>
      <c r="E360" s="267"/>
      <c r="F360" s="268"/>
      <c r="G360" s="268"/>
      <c r="H360" s="81"/>
      <c r="I360" s="269"/>
      <c r="J360" s="269"/>
    </row>
    <row r="361" spans="1:10" x14ac:dyDescent="0.2">
      <c r="A361" s="82"/>
      <c r="B361" s="82"/>
      <c r="C361" s="266"/>
      <c r="D361" s="82"/>
      <c r="E361" s="267"/>
      <c r="F361" s="268"/>
      <c r="G361" s="268"/>
      <c r="H361" s="81"/>
      <c r="I361" s="269"/>
      <c r="J361" s="269"/>
    </row>
    <row r="362" spans="1:10" x14ac:dyDescent="0.2">
      <c r="A362" s="82"/>
      <c r="B362" s="82"/>
      <c r="C362" s="266"/>
      <c r="D362" s="82"/>
      <c r="E362" s="267"/>
      <c r="F362" s="268"/>
      <c r="G362" s="268"/>
      <c r="H362" s="81"/>
      <c r="I362" s="269"/>
      <c r="J362" s="269"/>
    </row>
    <row r="363" spans="1:10" x14ac:dyDescent="0.2">
      <c r="A363" s="82"/>
      <c r="B363" s="82"/>
      <c r="C363" s="266"/>
      <c r="D363" s="82"/>
      <c r="E363" s="267"/>
      <c r="F363" s="268"/>
      <c r="G363" s="268"/>
      <c r="H363" s="81"/>
      <c r="I363" s="269"/>
      <c r="J363" s="269"/>
    </row>
    <row r="364" spans="1:10" x14ac:dyDescent="0.2">
      <c r="A364" s="82"/>
      <c r="B364" s="82"/>
      <c r="C364" s="266"/>
      <c r="D364" s="82"/>
      <c r="E364" s="267"/>
      <c r="F364" s="268"/>
      <c r="G364" s="268"/>
      <c r="H364" s="81"/>
      <c r="I364" s="269"/>
      <c r="J364" s="269"/>
    </row>
    <row r="365" spans="1:10" x14ac:dyDescent="0.2">
      <c r="A365" s="82"/>
      <c r="B365" s="82"/>
      <c r="C365" s="266"/>
      <c r="D365" s="82"/>
      <c r="E365" s="267"/>
      <c r="F365" s="268"/>
      <c r="G365" s="268"/>
      <c r="H365" s="81"/>
      <c r="I365" s="269"/>
      <c r="J365" s="269"/>
    </row>
    <row r="366" spans="1:10" x14ac:dyDescent="0.2">
      <c r="A366" s="82"/>
      <c r="B366" s="82"/>
      <c r="C366" s="266"/>
      <c r="D366" s="82"/>
      <c r="E366" s="267"/>
      <c r="F366" s="268"/>
      <c r="G366" s="268"/>
      <c r="H366" s="81"/>
      <c r="I366" s="269"/>
      <c r="J366" s="269"/>
    </row>
    <row r="367" spans="1:10" x14ac:dyDescent="0.2">
      <c r="A367" s="82"/>
      <c r="B367" s="82"/>
      <c r="C367" s="266"/>
      <c r="D367" s="82"/>
      <c r="E367" s="267"/>
      <c r="F367" s="268"/>
      <c r="G367" s="268"/>
      <c r="H367" s="81"/>
      <c r="I367" s="269"/>
      <c r="J367" s="269"/>
    </row>
    <row r="368" spans="1:10" x14ac:dyDescent="0.2">
      <c r="A368" s="82"/>
      <c r="B368" s="82"/>
      <c r="C368" s="266"/>
      <c r="D368" s="82"/>
      <c r="E368" s="267"/>
      <c r="F368" s="268"/>
      <c r="G368" s="268"/>
      <c r="H368" s="81"/>
      <c r="I368" s="269"/>
      <c r="J368" s="269"/>
    </row>
    <row r="369" spans="1:10" x14ac:dyDescent="0.2">
      <c r="A369" s="82"/>
      <c r="B369" s="82"/>
      <c r="C369" s="266"/>
      <c r="D369" s="82"/>
      <c r="E369" s="267"/>
      <c r="F369" s="268"/>
      <c r="G369" s="268"/>
      <c r="H369" s="81"/>
      <c r="I369" s="269"/>
      <c r="J369" s="269"/>
    </row>
    <row r="370" spans="1:10" x14ac:dyDescent="0.2">
      <c r="A370" s="82"/>
      <c r="B370" s="82"/>
      <c r="C370" s="266"/>
      <c r="D370" s="82"/>
      <c r="E370" s="267"/>
      <c r="F370" s="268"/>
      <c r="G370" s="268"/>
      <c r="H370" s="81"/>
      <c r="I370" s="269"/>
      <c r="J370" s="269"/>
    </row>
    <row r="371" spans="1:10" x14ac:dyDescent="0.2">
      <c r="A371" s="82"/>
      <c r="B371" s="82"/>
      <c r="C371" s="266"/>
      <c r="D371" s="82"/>
      <c r="E371" s="267"/>
      <c r="F371" s="268"/>
      <c r="G371" s="268"/>
      <c r="H371" s="81"/>
      <c r="I371" s="269"/>
      <c r="J371" s="269"/>
    </row>
    <row r="372" spans="1:10" x14ac:dyDescent="0.2">
      <c r="A372" s="82"/>
      <c r="B372" s="82"/>
      <c r="C372" s="266"/>
      <c r="D372" s="82"/>
      <c r="E372" s="267"/>
      <c r="F372" s="268"/>
      <c r="G372" s="268"/>
      <c r="H372" s="81"/>
      <c r="I372" s="269"/>
      <c r="J372" s="269"/>
    </row>
    <row r="373" spans="1:10" x14ac:dyDescent="0.2">
      <c r="A373" s="82"/>
      <c r="B373" s="82"/>
      <c r="C373" s="266"/>
      <c r="D373" s="82"/>
      <c r="E373" s="267"/>
      <c r="F373" s="268"/>
      <c r="G373" s="268"/>
      <c r="H373" s="81"/>
      <c r="I373" s="269"/>
      <c r="J373" s="269"/>
    </row>
    <row r="374" spans="1:10" x14ac:dyDescent="0.2">
      <c r="A374" s="82"/>
      <c r="B374" s="82"/>
      <c r="C374" s="266"/>
      <c r="D374" s="82"/>
      <c r="E374" s="267"/>
      <c r="F374" s="268"/>
      <c r="G374" s="268"/>
      <c r="H374" s="81"/>
      <c r="I374" s="269"/>
      <c r="J374" s="269"/>
    </row>
    <row r="375" spans="1:10" x14ac:dyDescent="0.2">
      <c r="A375" s="82"/>
      <c r="B375" s="82"/>
      <c r="C375" s="266"/>
      <c r="D375" s="82"/>
      <c r="E375" s="267"/>
      <c r="F375" s="268"/>
      <c r="G375" s="268"/>
      <c r="H375" s="81"/>
      <c r="I375" s="269"/>
      <c r="J375" s="269"/>
    </row>
    <row r="376" spans="1:10" x14ac:dyDescent="0.2">
      <c r="A376" s="82"/>
      <c r="B376" s="82"/>
      <c r="C376" s="266"/>
      <c r="D376" s="82"/>
      <c r="E376" s="267"/>
      <c r="F376" s="268"/>
      <c r="G376" s="268"/>
      <c r="H376" s="81"/>
      <c r="I376" s="269"/>
      <c r="J376" s="269"/>
    </row>
    <row r="377" spans="1:10" x14ac:dyDescent="0.2">
      <c r="A377" s="82"/>
      <c r="B377" s="82"/>
      <c r="C377" s="266"/>
      <c r="D377" s="82"/>
      <c r="E377" s="267"/>
      <c r="F377" s="268"/>
      <c r="G377" s="268"/>
      <c r="H377" s="81"/>
      <c r="I377" s="269"/>
      <c r="J377" s="269"/>
    </row>
    <row r="378" spans="1:10" x14ac:dyDescent="0.2">
      <c r="A378" s="82"/>
      <c r="B378" s="82"/>
      <c r="C378" s="266"/>
      <c r="D378" s="82"/>
      <c r="E378" s="267"/>
      <c r="F378" s="268"/>
      <c r="G378" s="268"/>
      <c r="H378" s="81"/>
      <c r="I378" s="269"/>
      <c r="J378" s="269"/>
    </row>
    <row r="379" spans="1:10" x14ac:dyDescent="0.2">
      <c r="A379" s="82"/>
      <c r="B379" s="82"/>
      <c r="C379" s="266"/>
      <c r="D379" s="82"/>
      <c r="E379" s="267"/>
      <c r="F379" s="268"/>
      <c r="G379" s="268"/>
      <c r="H379" s="81"/>
      <c r="I379" s="269"/>
      <c r="J379" s="269"/>
    </row>
    <row r="380" spans="1:10" x14ac:dyDescent="0.2">
      <c r="A380" s="82"/>
      <c r="B380" s="82"/>
      <c r="C380" s="266"/>
      <c r="D380" s="82"/>
      <c r="E380" s="267"/>
      <c r="F380" s="268"/>
      <c r="G380" s="268"/>
      <c r="H380" s="81"/>
      <c r="I380" s="269"/>
      <c r="J380" s="269"/>
    </row>
    <row r="381" spans="1:10" x14ac:dyDescent="0.2">
      <c r="A381" s="82"/>
      <c r="B381" s="82"/>
      <c r="C381" s="266"/>
      <c r="D381" s="82"/>
      <c r="E381" s="267"/>
      <c r="F381" s="268"/>
      <c r="G381" s="268"/>
      <c r="H381" s="81"/>
      <c r="I381" s="269"/>
      <c r="J381" s="269"/>
    </row>
    <row r="382" spans="1:10" x14ac:dyDescent="0.2">
      <c r="A382" s="82"/>
      <c r="B382" s="82"/>
      <c r="C382" s="266"/>
      <c r="D382" s="82"/>
      <c r="E382" s="267"/>
      <c r="F382" s="268"/>
      <c r="G382" s="268"/>
      <c r="H382" s="81"/>
      <c r="I382" s="269"/>
      <c r="J382" s="269"/>
    </row>
    <row r="383" spans="1:10" x14ac:dyDescent="0.2">
      <c r="A383" s="82"/>
      <c r="B383" s="82"/>
      <c r="C383" s="266"/>
      <c r="D383" s="82"/>
      <c r="E383" s="267"/>
      <c r="F383" s="268"/>
      <c r="G383" s="268"/>
      <c r="H383" s="81"/>
      <c r="I383" s="269"/>
      <c r="J383" s="269"/>
    </row>
    <row r="384" spans="1:10" x14ac:dyDescent="0.2">
      <c r="A384" s="82"/>
      <c r="B384" s="82"/>
      <c r="C384" s="266"/>
      <c r="D384" s="82"/>
      <c r="E384" s="267"/>
      <c r="F384" s="268"/>
      <c r="G384" s="268"/>
      <c r="H384" s="81"/>
      <c r="I384" s="269"/>
      <c r="J384" s="269"/>
    </row>
    <row r="385" spans="1:10" x14ac:dyDescent="0.2">
      <c r="A385" s="82"/>
      <c r="B385" s="82"/>
      <c r="C385" s="266"/>
      <c r="D385" s="82"/>
      <c r="E385" s="267"/>
      <c r="F385" s="268"/>
      <c r="G385" s="268"/>
      <c r="H385" s="81"/>
      <c r="I385" s="269"/>
      <c r="J385" s="269"/>
    </row>
    <row r="386" spans="1:10" x14ac:dyDescent="0.2">
      <c r="A386" s="82"/>
      <c r="B386" s="82"/>
      <c r="C386" s="266"/>
      <c r="D386" s="82"/>
      <c r="E386" s="267"/>
      <c r="F386" s="268"/>
      <c r="G386" s="268"/>
      <c r="H386" s="81"/>
      <c r="I386" s="269"/>
      <c r="J386" s="269"/>
    </row>
    <row r="387" spans="1:10" x14ac:dyDescent="0.2">
      <c r="A387" s="82"/>
      <c r="B387" s="82"/>
      <c r="C387" s="266"/>
      <c r="D387" s="82"/>
      <c r="E387" s="267"/>
      <c r="F387" s="268"/>
      <c r="G387" s="268"/>
      <c r="H387" s="81"/>
      <c r="I387" s="269"/>
      <c r="J387" s="269"/>
    </row>
    <row r="388" spans="1:10" x14ac:dyDescent="0.2">
      <c r="A388" s="82"/>
      <c r="B388" s="82"/>
      <c r="C388" s="266"/>
      <c r="D388" s="82"/>
      <c r="E388" s="267"/>
      <c r="F388" s="268"/>
      <c r="G388" s="268"/>
      <c r="H388" s="81"/>
      <c r="I388" s="269"/>
      <c r="J388" s="269"/>
    </row>
    <row r="389" spans="1:10" x14ac:dyDescent="0.2">
      <c r="A389" s="82"/>
      <c r="B389" s="82"/>
      <c r="C389" s="266"/>
      <c r="D389" s="82"/>
      <c r="E389" s="267"/>
      <c r="F389" s="268"/>
      <c r="G389" s="268"/>
      <c r="H389" s="81"/>
      <c r="I389" s="269"/>
      <c r="J389" s="269"/>
    </row>
    <row r="390" spans="1:10" x14ac:dyDescent="0.2">
      <c r="A390" s="82"/>
      <c r="B390" s="82"/>
      <c r="C390" s="266"/>
      <c r="D390" s="82"/>
      <c r="E390" s="267"/>
      <c r="F390" s="268"/>
      <c r="G390" s="268"/>
      <c r="H390" s="81"/>
      <c r="I390" s="269"/>
      <c r="J390" s="269"/>
    </row>
    <row r="391" spans="1:10" x14ac:dyDescent="0.2">
      <c r="A391" s="82"/>
      <c r="B391" s="82"/>
      <c r="C391" s="266"/>
      <c r="D391" s="82"/>
      <c r="E391" s="267"/>
      <c r="F391" s="268"/>
      <c r="G391" s="268"/>
      <c r="H391" s="81"/>
      <c r="I391" s="269"/>
      <c r="J391" s="269"/>
    </row>
    <row r="392" spans="1:10" x14ac:dyDescent="0.2">
      <c r="A392" s="82"/>
      <c r="B392" s="82"/>
      <c r="C392" s="266"/>
      <c r="D392" s="82"/>
      <c r="E392" s="267"/>
      <c r="F392" s="268"/>
      <c r="G392" s="268"/>
      <c r="H392" s="81"/>
      <c r="I392" s="269"/>
      <c r="J392" s="269"/>
    </row>
    <row r="393" spans="1:10" x14ac:dyDescent="0.2">
      <c r="A393" s="82"/>
      <c r="B393" s="82"/>
      <c r="C393" s="266"/>
      <c r="D393" s="82"/>
      <c r="E393" s="267"/>
      <c r="F393" s="268"/>
      <c r="G393" s="268"/>
      <c r="H393" s="81"/>
      <c r="I393" s="269"/>
      <c r="J393" s="269"/>
    </row>
    <row r="394" spans="1:10" x14ac:dyDescent="0.2">
      <c r="A394" s="82"/>
      <c r="B394" s="82"/>
      <c r="C394" s="266"/>
      <c r="D394" s="82"/>
      <c r="E394" s="267"/>
      <c r="F394" s="268"/>
      <c r="G394" s="268"/>
      <c r="H394" s="81"/>
      <c r="I394" s="269"/>
      <c r="J394" s="269"/>
    </row>
    <row r="395" spans="1:10" x14ac:dyDescent="0.2">
      <c r="A395" s="82"/>
      <c r="B395" s="82"/>
      <c r="C395" s="266"/>
      <c r="D395" s="82"/>
      <c r="E395" s="267"/>
      <c r="F395" s="268"/>
      <c r="G395" s="268"/>
      <c r="H395" s="81"/>
      <c r="I395" s="269"/>
      <c r="J395" s="269"/>
    </row>
    <row r="396" spans="1:10" x14ac:dyDescent="0.2">
      <c r="A396" s="82"/>
      <c r="B396" s="82"/>
      <c r="C396" s="266"/>
      <c r="D396" s="82"/>
      <c r="E396" s="267"/>
      <c r="F396" s="268"/>
      <c r="G396" s="268"/>
      <c r="H396" s="81"/>
      <c r="I396" s="269"/>
      <c r="J396" s="269"/>
    </row>
    <row r="397" spans="1:10" x14ac:dyDescent="0.2">
      <c r="A397" s="82"/>
      <c r="B397" s="82"/>
      <c r="C397" s="266"/>
      <c r="D397" s="82"/>
      <c r="E397" s="267"/>
      <c r="F397" s="268"/>
      <c r="G397" s="268"/>
      <c r="H397" s="81"/>
      <c r="I397" s="269"/>
      <c r="J397" s="269"/>
    </row>
    <row r="398" spans="1:10" x14ac:dyDescent="0.2">
      <c r="A398" s="82"/>
      <c r="B398" s="82"/>
      <c r="C398" s="266"/>
      <c r="D398" s="82"/>
      <c r="E398" s="267"/>
      <c r="F398" s="268"/>
      <c r="G398" s="268"/>
      <c r="H398" s="81"/>
      <c r="I398" s="269"/>
      <c r="J398" s="269"/>
    </row>
    <row r="399" spans="1:10" x14ac:dyDescent="0.2">
      <c r="A399" s="82"/>
      <c r="B399" s="82"/>
      <c r="C399" s="266"/>
      <c r="D399" s="82"/>
      <c r="E399" s="267"/>
      <c r="F399" s="268"/>
      <c r="G399" s="268"/>
      <c r="H399" s="81"/>
      <c r="I399" s="269"/>
      <c r="J399" s="269"/>
    </row>
    <row r="400" spans="1:10" x14ac:dyDescent="0.2">
      <c r="A400" s="82"/>
      <c r="B400" s="82"/>
      <c r="C400" s="266"/>
      <c r="D400" s="82"/>
      <c r="E400" s="267"/>
      <c r="F400" s="268"/>
      <c r="G400" s="268"/>
      <c r="H400" s="81"/>
      <c r="I400" s="269"/>
      <c r="J400" s="269"/>
    </row>
    <row r="401" spans="1:10" x14ac:dyDescent="0.2">
      <c r="A401" s="82"/>
      <c r="B401" s="82"/>
      <c r="C401" s="266"/>
      <c r="D401" s="82"/>
      <c r="E401" s="267"/>
      <c r="F401" s="268"/>
      <c r="G401" s="268"/>
      <c r="H401" s="81"/>
      <c r="I401" s="269"/>
      <c r="J401" s="269"/>
    </row>
    <row r="402" spans="1:10" x14ac:dyDescent="0.2">
      <c r="A402" s="82"/>
      <c r="B402" s="82"/>
      <c r="C402" s="266"/>
      <c r="D402" s="82"/>
      <c r="E402" s="267"/>
      <c r="F402" s="268"/>
      <c r="G402" s="268"/>
      <c r="H402" s="81"/>
      <c r="I402" s="269"/>
      <c r="J402" s="269"/>
    </row>
    <row r="403" spans="1:10" x14ac:dyDescent="0.2">
      <c r="A403" s="82"/>
      <c r="B403" s="82"/>
      <c r="C403" s="266"/>
      <c r="D403" s="82"/>
      <c r="E403" s="267"/>
      <c r="F403" s="268"/>
      <c r="G403" s="268"/>
      <c r="H403" s="81"/>
      <c r="I403" s="269"/>
      <c r="J403" s="269"/>
    </row>
    <row r="404" spans="1:10" x14ac:dyDescent="0.2">
      <c r="A404" s="82"/>
      <c r="B404" s="82"/>
      <c r="C404" s="266"/>
      <c r="D404" s="82"/>
      <c r="E404" s="267"/>
      <c r="F404" s="268"/>
      <c r="G404" s="268"/>
      <c r="H404" s="81"/>
      <c r="I404" s="269"/>
      <c r="J404" s="269"/>
    </row>
    <row r="405" spans="1:10" x14ac:dyDescent="0.2">
      <c r="A405" s="82"/>
      <c r="B405" s="82"/>
      <c r="C405" s="266"/>
      <c r="D405" s="82"/>
      <c r="E405" s="267"/>
      <c r="F405" s="268"/>
      <c r="G405" s="268"/>
      <c r="H405" s="81"/>
      <c r="I405" s="269"/>
      <c r="J405" s="269"/>
    </row>
    <row r="406" spans="1:10" x14ac:dyDescent="0.2">
      <c r="A406" s="82"/>
      <c r="B406" s="82"/>
      <c r="C406" s="266"/>
      <c r="D406" s="82"/>
      <c r="E406" s="267"/>
      <c r="F406" s="268"/>
      <c r="G406" s="268"/>
      <c r="H406" s="81"/>
      <c r="I406" s="269"/>
      <c r="J406" s="269"/>
    </row>
    <row r="407" spans="1:10" x14ac:dyDescent="0.2">
      <c r="A407" s="82"/>
      <c r="B407" s="82"/>
      <c r="C407" s="266"/>
      <c r="D407" s="82"/>
      <c r="E407" s="267"/>
      <c r="F407" s="268"/>
      <c r="G407" s="268"/>
      <c r="H407" s="81"/>
      <c r="I407" s="269"/>
      <c r="J407" s="269"/>
    </row>
    <row r="408" spans="1:10" x14ac:dyDescent="0.2">
      <c r="A408" s="82"/>
      <c r="B408" s="82"/>
      <c r="C408" s="266"/>
      <c r="D408" s="82"/>
      <c r="E408" s="267"/>
      <c r="F408" s="268"/>
      <c r="G408" s="268"/>
      <c r="H408" s="81"/>
      <c r="I408" s="269"/>
      <c r="J408" s="269"/>
    </row>
    <row r="409" spans="1:10" x14ac:dyDescent="0.2">
      <c r="A409" s="82"/>
      <c r="B409" s="82"/>
      <c r="C409" s="266"/>
      <c r="D409" s="82"/>
      <c r="E409" s="267"/>
      <c r="F409" s="268"/>
      <c r="G409" s="268"/>
      <c r="H409" s="81"/>
      <c r="I409" s="269"/>
      <c r="J409" s="269"/>
    </row>
    <row r="410" spans="1:10" x14ac:dyDescent="0.2">
      <c r="A410" s="82"/>
      <c r="B410" s="82"/>
      <c r="C410" s="266"/>
      <c r="D410" s="82"/>
      <c r="E410" s="267"/>
      <c r="F410" s="268"/>
      <c r="G410" s="268"/>
      <c r="H410" s="81"/>
      <c r="I410" s="269"/>
      <c r="J410" s="269"/>
    </row>
    <row r="411" spans="1:10" x14ac:dyDescent="0.2">
      <c r="A411" s="82"/>
      <c r="B411" s="82"/>
      <c r="C411" s="266"/>
      <c r="D411" s="82"/>
      <c r="E411" s="267"/>
      <c r="F411" s="268"/>
      <c r="G411" s="268"/>
      <c r="H411" s="81"/>
      <c r="I411" s="269"/>
      <c r="J411" s="269"/>
    </row>
    <row r="412" spans="1:10" x14ac:dyDescent="0.2">
      <c r="A412" s="82"/>
      <c r="B412" s="82"/>
      <c r="C412" s="266"/>
      <c r="D412" s="82"/>
      <c r="E412" s="267"/>
      <c r="F412" s="268"/>
      <c r="G412" s="268"/>
      <c r="H412" s="81"/>
      <c r="I412" s="269"/>
      <c r="J412" s="269"/>
    </row>
    <row r="413" spans="1:10" x14ac:dyDescent="0.2">
      <c r="A413" s="82"/>
      <c r="B413" s="82"/>
      <c r="C413" s="266"/>
      <c r="D413" s="82"/>
      <c r="E413" s="267"/>
      <c r="F413" s="268"/>
      <c r="G413" s="268"/>
      <c r="H413" s="81"/>
      <c r="I413" s="269"/>
      <c r="J413" s="269"/>
    </row>
    <row r="414" spans="1:10" x14ac:dyDescent="0.2">
      <c r="A414" s="82"/>
      <c r="B414" s="82"/>
      <c r="C414" s="266"/>
      <c r="D414" s="82"/>
      <c r="E414" s="267"/>
      <c r="F414" s="268"/>
      <c r="G414" s="268"/>
      <c r="H414" s="81"/>
      <c r="I414" s="269"/>
      <c r="J414" s="269"/>
    </row>
    <row r="415" spans="1:10" x14ac:dyDescent="0.2">
      <c r="A415" s="82"/>
      <c r="B415" s="82"/>
      <c r="C415" s="266"/>
      <c r="D415" s="82"/>
      <c r="E415" s="267"/>
      <c r="F415" s="268"/>
      <c r="G415" s="268"/>
      <c r="H415" s="81"/>
      <c r="I415" s="269"/>
      <c r="J415" s="269"/>
    </row>
    <row r="416" spans="1:10" x14ac:dyDescent="0.2">
      <c r="A416" s="82"/>
      <c r="B416" s="82"/>
      <c r="C416" s="266"/>
      <c r="D416" s="82"/>
      <c r="E416" s="267"/>
      <c r="F416" s="268"/>
      <c r="G416" s="268"/>
      <c r="H416" s="81"/>
      <c r="I416" s="269"/>
      <c r="J416" s="269"/>
    </row>
    <row r="417" spans="1:10" x14ac:dyDescent="0.2">
      <c r="A417" s="82"/>
      <c r="B417" s="82"/>
      <c r="C417" s="266"/>
      <c r="D417" s="82"/>
      <c r="E417" s="267"/>
      <c r="F417" s="268"/>
      <c r="G417" s="268"/>
      <c r="H417" s="81"/>
      <c r="I417" s="269"/>
      <c r="J417" s="269"/>
    </row>
    <row r="418" spans="1:10" x14ac:dyDescent="0.2">
      <c r="A418" s="82"/>
      <c r="B418" s="82"/>
      <c r="C418" s="266"/>
      <c r="D418" s="82"/>
      <c r="E418" s="267"/>
      <c r="F418" s="268"/>
      <c r="G418" s="268"/>
      <c r="H418" s="81"/>
      <c r="I418" s="269"/>
      <c r="J418" s="269"/>
    </row>
    <row r="419" spans="1:10" x14ac:dyDescent="0.2">
      <c r="A419" s="82"/>
      <c r="B419" s="82"/>
      <c r="C419" s="266"/>
      <c r="D419" s="82"/>
      <c r="E419" s="267"/>
      <c r="F419" s="268"/>
      <c r="G419" s="268"/>
      <c r="H419" s="81"/>
      <c r="I419" s="269"/>
      <c r="J419" s="269"/>
    </row>
    <row r="420" spans="1:10" x14ac:dyDescent="0.2">
      <c r="A420" s="82"/>
      <c r="B420" s="82"/>
      <c r="C420" s="266"/>
      <c r="D420" s="82"/>
      <c r="E420" s="267"/>
      <c r="F420" s="268"/>
      <c r="G420" s="268"/>
      <c r="H420" s="81"/>
      <c r="I420" s="269"/>
      <c r="J420" s="269"/>
    </row>
    <row r="421" spans="1:10" x14ac:dyDescent="0.2">
      <c r="A421" s="82"/>
      <c r="B421" s="82"/>
      <c r="C421" s="266"/>
      <c r="D421" s="82"/>
      <c r="E421" s="267"/>
      <c r="F421" s="268"/>
      <c r="G421" s="268"/>
      <c r="H421" s="81"/>
      <c r="I421" s="269"/>
      <c r="J421" s="269"/>
    </row>
    <row r="422" spans="1:10" x14ac:dyDescent="0.2">
      <c r="A422" s="82"/>
      <c r="B422" s="82"/>
      <c r="C422" s="266"/>
      <c r="D422" s="82"/>
      <c r="E422" s="267"/>
      <c r="F422" s="268"/>
      <c r="G422" s="268"/>
      <c r="H422" s="81"/>
      <c r="I422" s="269"/>
      <c r="J422" s="269"/>
    </row>
    <row r="423" spans="1:10" x14ac:dyDescent="0.2">
      <c r="A423" s="82"/>
      <c r="B423" s="82"/>
      <c r="C423" s="266"/>
      <c r="D423" s="82"/>
      <c r="E423" s="267"/>
      <c r="F423" s="268"/>
      <c r="G423" s="268"/>
      <c r="H423" s="81"/>
      <c r="I423" s="269"/>
      <c r="J423" s="269"/>
    </row>
    <row r="424" spans="1:10" x14ac:dyDescent="0.2">
      <c r="A424" s="82"/>
      <c r="B424" s="82"/>
      <c r="C424" s="266"/>
      <c r="D424" s="82"/>
      <c r="E424" s="267"/>
      <c r="F424" s="268"/>
      <c r="G424" s="268"/>
      <c r="H424" s="81"/>
      <c r="I424" s="269"/>
      <c r="J424" s="269"/>
    </row>
    <row r="425" spans="1:10" x14ac:dyDescent="0.2">
      <c r="A425" s="82"/>
      <c r="B425" s="82"/>
      <c r="C425" s="266"/>
      <c r="D425" s="82"/>
      <c r="E425" s="267"/>
      <c r="F425" s="268"/>
      <c r="G425" s="268"/>
      <c r="H425" s="81"/>
      <c r="I425" s="269"/>
      <c r="J425" s="269"/>
    </row>
    <row r="426" spans="1:10" x14ac:dyDescent="0.2">
      <c r="A426" s="82"/>
      <c r="B426" s="82"/>
      <c r="C426" s="266"/>
      <c r="D426" s="82"/>
      <c r="E426" s="267"/>
      <c r="F426" s="268"/>
      <c r="G426" s="268"/>
      <c r="H426" s="81"/>
      <c r="I426" s="269"/>
      <c r="J426" s="269"/>
    </row>
    <row r="427" spans="1:10" x14ac:dyDescent="0.2">
      <c r="A427" s="82"/>
      <c r="B427" s="82"/>
      <c r="C427" s="266"/>
      <c r="D427" s="82"/>
      <c r="E427" s="267"/>
      <c r="F427" s="268"/>
      <c r="G427" s="268"/>
      <c r="H427" s="81"/>
      <c r="I427" s="269"/>
      <c r="J427" s="269"/>
    </row>
    <row r="428" spans="1:10" x14ac:dyDescent="0.2">
      <c r="A428" s="82"/>
      <c r="B428" s="82"/>
      <c r="C428" s="266"/>
      <c r="D428" s="82"/>
      <c r="E428" s="267"/>
      <c r="F428" s="268"/>
      <c r="G428" s="268"/>
      <c r="H428" s="81"/>
      <c r="I428" s="269"/>
      <c r="J428" s="269"/>
    </row>
    <row r="429" spans="1:10" x14ac:dyDescent="0.2">
      <c r="A429" s="82"/>
      <c r="B429" s="82"/>
      <c r="C429" s="266"/>
      <c r="D429" s="82"/>
      <c r="E429" s="267"/>
      <c r="F429" s="268"/>
      <c r="G429" s="268"/>
      <c r="H429" s="81"/>
      <c r="I429" s="269"/>
      <c r="J429" s="269"/>
    </row>
    <row r="430" spans="1:10" x14ac:dyDescent="0.2">
      <c r="A430" s="82"/>
      <c r="B430" s="82"/>
      <c r="C430" s="266"/>
      <c r="D430" s="82"/>
      <c r="E430" s="267"/>
      <c r="F430" s="268"/>
      <c r="G430" s="268"/>
      <c r="H430" s="81"/>
      <c r="I430" s="269"/>
      <c r="J430" s="269"/>
    </row>
    <row r="431" spans="1:10" x14ac:dyDescent="0.2">
      <c r="A431" s="82"/>
      <c r="B431" s="82"/>
      <c r="C431" s="266"/>
      <c r="D431" s="82"/>
      <c r="E431" s="267"/>
      <c r="F431" s="268"/>
      <c r="G431" s="268"/>
      <c r="H431" s="81"/>
      <c r="I431" s="269"/>
      <c r="J431" s="269"/>
    </row>
    <row r="432" spans="1:10" x14ac:dyDescent="0.2">
      <c r="A432" s="82"/>
      <c r="B432" s="82"/>
      <c r="C432" s="266"/>
      <c r="D432" s="82"/>
      <c r="E432" s="267"/>
      <c r="F432" s="268"/>
      <c r="G432" s="268"/>
      <c r="H432" s="81"/>
      <c r="I432" s="269"/>
      <c r="J432" s="269"/>
    </row>
    <row r="433" spans="1:10" x14ac:dyDescent="0.2">
      <c r="A433" s="82"/>
      <c r="B433" s="82"/>
      <c r="C433" s="266"/>
      <c r="D433" s="82"/>
      <c r="E433" s="267"/>
      <c r="F433" s="268"/>
      <c r="G433" s="268"/>
      <c r="H433" s="81"/>
      <c r="I433" s="269"/>
      <c r="J433" s="269"/>
    </row>
    <row r="434" spans="1:10" x14ac:dyDescent="0.2">
      <c r="A434" s="82"/>
      <c r="B434" s="82"/>
      <c r="C434" s="266"/>
      <c r="D434" s="82"/>
      <c r="E434" s="267"/>
      <c r="F434" s="268"/>
      <c r="G434" s="268"/>
      <c r="H434" s="81"/>
      <c r="I434" s="269"/>
      <c r="J434" s="269"/>
    </row>
    <row r="435" spans="1:10" x14ac:dyDescent="0.2">
      <c r="A435" s="82"/>
      <c r="B435" s="82"/>
      <c r="C435" s="266"/>
      <c r="D435" s="82"/>
      <c r="E435" s="267"/>
      <c r="F435" s="268"/>
      <c r="G435" s="268"/>
      <c r="H435" s="81"/>
      <c r="I435" s="269"/>
      <c r="J435" s="269"/>
    </row>
    <row r="436" spans="1:10" x14ac:dyDescent="0.2">
      <c r="A436" s="82"/>
      <c r="B436" s="82"/>
      <c r="C436" s="266"/>
      <c r="D436" s="82"/>
      <c r="E436" s="267"/>
      <c r="F436" s="268"/>
      <c r="G436" s="268"/>
      <c r="H436" s="81"/>
      <c r="I436" s="269"/>
      <c r="J436" s="269"/>
    </row>
    <row r="437" spans="1:10" x14ac:dyDescent="0.2">
      <c r="A437" s="82"/>
      <c r="B437" s="82"/>
      <c r="C437" s="266"/>
      <c r="D437" s="82"/>
      <c r="E437" s="267"/>
      <c r="F437" s="268"/>
      <c r="G437" s="268"/>
      <c r="H437" s="81"/>
      <c r="I437" s="269"/>
      <c r="J437" s="269"/>
    </row>
    <row r="438" spans="1:10" x14ac:dyDescent="0.2">
      <c r="A438" s="82"/>
      <c r="B438" s="82"/>
      <c r="C438" s="266"/>
      <c r="D438" s="82"/>
      <c r="E438" s="267"/>
      <c r="F438" s="268"/>
      <c r="G438" s="268"/>
      <c r="H438" s="81"/>
      <c r="I438" s="269"/>
      <c r="J438" s="269"/>
    </row>
    <row r="439" spans="1:10" x14ac:dyDescent="0.2">
      <c r="A439" s="82"/>
      <c r="B439" s="82"/>
      <c r="C439" s="266"/>
      <c r="D439" s="82"/>
      <c r="E439" s="267"/>
      <c r="F439" s="268"/>
      <c r="G439" s="268"/>
      <c r="H439" s="81"/>
      <c r="I439" s="269"/>
      <c r="J439" s="269"/>
    </row>
    <row r="440" spans="1:10" x14ac:dyDescent="0.2">
      <c r="A440" s="82"/>
      <c r="B440" s="82"/>
      <c r="C440" s="266"/>
      <c r="D440" s="82"/>
      <c r="E440" s="267"/>
      <c r="F440" s="268"/>
      <c r="G440" s="268"/>
      <c r="H440" s="81"/>
      <c r="I440" s="269"/>
      <c r="J440" s="269"/>
    </row>
    <row r="441" spans="1:10" x14ac:dyDescent="0.2">
      <c r="A441" s="82"/>
      <c r="B441" s="82"/>
      <c r="C441" s="266"/>
      <c r="D441" s="82"/>
      <c r="E441" s="267"/>
      <c r="F441" s="268"/>
      <c r="G441" s="268"/>
      <c r="H441" s="81"/>
      <c r="I441" s="269"/>
      <c r="J441" s="269"/>
    </row>
    <row r="442" spans="1:10" x14ac:dyDescent="0.2">
      <c r="A442" s="82"/>
      <c r="B442" s="82"/>
      <c r="C442" s="266"/>
      <c r="D442" s="82"/>
      <c r="E442" s="267"/>
      <c r="F442" s="268"/>
      <c r="G442" s="268"/>
      <c r="H442" s="81"/>
      <c r="I442" s="269"/>
      <c r="J442" s="269"/>
    </row>
    <row r="443" spans="1:10" x14ac:dyDescent="0.2">
      <c r="A443" s="82"/>
      <c r="B443" s="82"/>
      <c r="C443" s="266"/>
      <c r="D443" s="82"/>
      <c r="E443" s="267"/>
      <c r="F443" s="268"/>
      <c r="G443" s="268"/>
      <c r="H443" s="81"/>
      <c r="I443" s="269"/>
      <c r="J443" s="269"/>
    </row>
    <row r="444" spans="1:10" x14ac:dyDescent="0.2">
      <c r="A444" s="82"/>
      <c r="B444" s="82"/>
      <c r="C444" s="266"/>
      <c r="D444" s="82"/>
      <c r="E444" s="267"/>
      <c r="F444" s="268"/>
      <c r="G444" s="268"/>
      <c r="H444" s="81"/>
      <c r="I444" s="269"/>
      <c r="J444" s="269"/>
    </row>
    <row r="445" spans="1:10" x14ac:dyDescent="0.2">
      <c r="A445" s="82"/>
      <c r="B445" s="82"/>
      <c r="C445" s="266"/>
      <c r="D445" s="82"/>
      <c r="E445" s="267"/>
      <c r="F445" s="268"/>
      <c r="G445" s="268"/>
      <c r="H445" s="81"/>
      <c r="I445" s="269"/>
      <c r="J445" s="269"/>
    </row>
    <row r="446" spans="1:10" x14ac:dyDescent="0.2">
      <c r="A446" s="82"/>
      <c r="B446" s="82"/>
      <c r="C446" s="266"/>
      <c r="D446" s="82"/>
      <c r="E446" s="267"/>
      <c r="F446" s="268"/>
      <c r="G446" s="268"/>
      <c r="H446" s="81"/>
      <c r="I446" s="269"/>
      <c r="J446" s="269"/>
    </row>
    <row r="447" spans="1:10" x14ac:dyDescent="0.2">
      <c r="A447" s="82"/>
      <c r="B447" s="82"/>
      <c r="C447" s="266"/>
      <c r="D447" s="82"/>
      <c r="E447" s="267"/>
      <c r="F447" s="268"/>
      <c r="G447" s="268"/>
      <c r="H447" s="81"/>
      <c r="I447" s="269"/>
      <c r="J447" s="269"/>
    </row>
    <row r="448" spans="1:10" x14ac:dyDescent="0.2">
      <c r="A448" s="82"/>
      <c r="B448" s="82"/>
      <c r="C448" s="266"/>
      <c r="D448" s="82"/>
      <c r="E448" s="267"/>
      <c r="F448" s="268"/>
      <c r="G448" s="268"/>
      <c r="H448" s="81"/>
      <c r="I448" s="269"/>
      <c r="J448" s="269"/>
    </row>
    <row r="449" spans="1:10" x14ac:dyDescent="0.2">
      <c r="A449" s="82"/>
      <c r="B449" s="82"/>
      <c r="C449" s="266"/>
      <c r="D449" s="82"/>
      <c r="E449" s="267"/>
      <c r="F449" s="268"/>
      <c r="G449" s="268"/>
      <c r="H449" s="81"/>
      <c r="I449" s="269"/>
      <c r="J449" s="269"/>
    </row>
    <row r="450" spans="1:10" x14ac:dyDescent="0.2">
      <c r="A450" s="82"/>
      <c r="B450" s="82"/>
      <c r="C450" s="266"/>
      <c r="D450" s="82"/>
      <c r="E450" s="267"/>
      <c r="F450" s="268"/>
      <c r="G450" s="268"/>
      <c r="H450" s="81"/>
      <c r="I450" s="269"/>
      <c r="J450" s="269"/>
    </row>
    <row r="451" spans="1:10" x14ac:dyDescent="0.2">
      <c r="A451" s="82"/>
      <c r="B451" s="82"/>
      <c r="C451" s="266"/>
      <c r="D451" s="82"/>
      <c r="E451" s="267"/>
      <c r="F451" s="268"/>
      <c r="G451" s="268"/>
      <c r="H451" s="81"/>
      <c r="I451" s="269"/>
      <c r="J451" s="269"/>
    </row>
    <row r="452" spans="1:10" x14ac:dyDescent="0.2">
      <c r="A452" s="82"/>
      <c r="B452" s="82"/>
      <c r="C452" s="266"/>
      <c r="D452" s="82"/>
      <c r="E452" s="267"/>
      <c r="F452" s="268"/>
      <c r="G452" s="268"/>
      <c r="H452" s="81"/>
      <c r="I452" s="269"/>
      <c r="J452" s="269"/>
    </row>
    <row r="453" spans="1:10" x14ac:dyDescent="0.2">
      <c r="A453" s="82"/>
      <c r="B453" s="82"/>
      <c r="C453" s="266"/>
      <c r="D453" s="82"/>
      <c r="E453" s="267"/>
      <c r="F453" s="268"/>
      <c r="G453" s="268"/>
      <c r="H453" s="81"/>
      <c r="I453" s="269"/>
      <c r="J453" s="269"/>
    </row>
    <row r="454" spans="1:10" x14ac:dyDescent="0.2">
      <c r="A454" s="82"/>
      <c r="B454" s="82"/>
      <c r="C454" s="266"/>
      <c r="D454" s="82"/>
      <c r="E454" s="267"/>
      <c r="F454" s="268"/>
      <c r="G454" s="268"/>
      <c r="H454" s="81"/>
      <c r="I454" s="269"/>
      <c r="J454" s="269"/>
    </row>
    <row r="455" spans="1:10" x14ac:dyDescent="0.2">
      <c r="A455" s="82"/>
      <c r="B455" s="82"/>
      <c r="C455" s="266"/>
      <c r="D455" s="82"/>
      <c r="E455" s="267"/>
      <c r="F455" s="268"/>
      <c r="G455" s="268"/>
      <c r="H455" s="81"/>
      <c r="I455" s="269"/>
      <c r="J455" s="269"/>
    </row>
    <row r="456" spans="1:10" x14ac:dyDescent="0.2">
      <c r="A456" s="82"/>
      <c r="B456" s="82"/>
      <c r="C456" s="266"/>
      <c r="D456" s="82"/>
      <c r="E456" s="267"/>
      <c r="F456" s="268"/>
      <c r="G456" s="268"/>
      <c r="H456" s="81"/>
      <c r="I456" s="269"/>
      <c r="J456" s="269"/>
    </row>
    <row r="457" spans="1:10" x14ac:dyDescent="0.2">
      <c r="A457" s="82"/>
      <c r="B457" s="82"/>
      <c r="C457" s="266"/>
      <c r="D457" s="82"/>
      <c r="E457" s="267"/>
      <c r="F457" s="268"/>
      <c r="G457" s="268"/>
      <c r="H457" s="81"/>
      <c r="I457" s="269"/>
      <c r="J457" s="269"/>
    </row>
    <row r="458" spans="1:10" x14ac:dyDescent="0.2">
      <c r="A458" s="82"/>
      <c r="B458" s="82"/>
      <c r="C458" s="266"/>
      <c r="D458" s="82"/>
      <c r="E458" s="267"/>
      <c r="F458" s="268"/>
      <c r="G458" s="268"/>
      <c r="H458" s="81"/>
      <c r="I458" s="269"/>
      <c r="J458" s="269"/>
    </row>
    <row r="459" spans="1:10" x14ac:dyDescent="0.2">
      <c r="A459" s="82"/>
      <c r="B459" s="82"/>
      <c r="C459" s="266"/>
      <c r="D459" s="82"/>
      <c r="E459" s="267"/>
      <c r="F459" s="268"/>
      <c r="G459" s="268"/>
      <c r="H459" s="81"/>
      <c r="I459" s="269"/>
      <c r="J459" s="269"/>
    </row>
    <row r="460" spans="1:10" x14ac:dyDescent="0.2">
      <c r="A460" s="82"/>
      <c r="B460" s="82"/>
      <c r="C460" s="266"/>
      <c r="D460" s="82"/>
      <c r="E460" s="267"/>
      <c r="F460" s="268"/>
      <c r="G460" s="268"/>
      <c r="H460" s="81"/>
      <c r="I460" s="269"/>
      <c r="J460" s="269"/>
    </row>
    <row r="461" spans="1:10" x14ac:dyDescent="0.2">
      <c r="A461" s="82"/>
      <c r="B461" s="82"/>
      <c r="C461" s="266"/>
      <c r="D461" s="82"/>
      <c r="E461" s="267"/>
      <c r="F461" s="268"/>
      <c r="G461" s="268"/>
      <c r="H461" s="81"/>
      <c r="I461" s="269"/>
      <c r="J461" s="269"/>
    </row>
    <row r="462" spans="1:10" x14ac:dyDescent="0.2">
      <c r="A462" s="82"/>
      <c r="B462" s="82"/>
      <c r="C462" s="266"/>
      <c r="D462" s="82"/>
      <c r="E462" s="267"/>
      <c r="F462" s="268"/>
      <c r="G462" s="268"/>
      <c r="H462" s="81"/>
      <c r="I462" s="269"/>
      <c r="J462" s="269"/>
    </row>
    <row r="463" spans="1:10" x14ac:dyDescent="0.2">
      <c r="A463" s="82"/>
      <c r="B463" s="82"/>
      <c r="C463" s="266"/>
      <c r="D463" s="82"/>
      <c r="E463" s="267"/>
      <c r="F463" s="268"/>
      <c r="G463" s="268"/>
      <c r="H463" s="81"/>
      <c r="I463" s="269"/>
      <c r="J463" s="269"/>
    </row>
    <row r="464" spans="1:10" x14ac:dyDescent="0.2">
      <c r="A464" s="82"/>
      <c r="B464" s="82"/>
      <c r="C464" s="266"/>
      <c r="D464" s="82"/>
      <c r="E464" s="267"/>
      <c r="F464" s="268"/>
      <c r="G464" s="268"/>
      <c r="H464" s="81"/>
      <c r="I464" s="269"/>
      <c r="J464" s="269"/>
    </row>
    <row r="465" spans="1:10" x14ac:dyDescent="0.2">
      <c r="A465" s="82"/>
      <c r="B465" s="82"/>
      <c r="C465" s="266"/>
      <c r="D465" s="82"/>
      <c r="E465" s="267"/>
      <c r="F465" s="268"/>
      <c r="G465" s="268"/>
      <c r="H465" s="81"/>
      <c r="I465" s="269"/>
      <c r="J465" s="269"/>
    </row>
    <row r="466" spans="1:10" x14ac:dyDescent="0.2">
      <c r="A466" s="82"/>
      <c r="B466" s="82"/>
      <c r="C466" s="266"/>
      <c r="D466" s="82"/>
      <c r="E466" s="267"/>
      <c r="F466" s="268"/>
      <c r="G466" s="268"/>
      <c r="H466" s="81"/>
      <c r="I466" s="269"/>
      <c r="J466" s="269"/>
    </row>
    <row r="467" spans="1:10" x14ac:dyDescent="0.2">
      <c r="A467" s="82"/>
      <c r="B467" s="82"/>
      <c r="C467" s="266"/>
      <c r="D467" s="82"/>
      <c r="E467" s="267"/>
      <c r="F467" s="268"/>
      <c r="G467" s="268"/>
      <c r="H467" s="81"/>
      <c r="I467" s="269"/>
      <c r="J467" s="269"/>
    </row>
    <row r="468" spans="1:10" x14ac:dyDescent="0.2">
      <c r="A468" s="82"/>
      <c r="B468" s="82"/>
      <c r="C468" s="266"/>
      <c r="D468" s="82"/>
      <c r="E468" s="267"/>
      <c r="F468" s="268"/>
      <c r="G468" s="268"/>
      <c r="H468" s="81"/>
      <c r="I468" s="269"/>
      <c r="J468" s="269"/>
    </row>
    <row r="469" spans="1:10" x14ac:dyDescent="0.2">
      <c r="A469" s="82"/>
      <c r="B469" s="82"/>
      <c r="C469" s="266"/>
      <c r="D469" s="82"/>
      <c r="E469" s="267"/>
      <c r="F469" s="268"/>
      <c r="G469" s="268"/>
      <c r="H469" s="81"/>
      <c r="I469" s="269"/>
      <c r="J469" s="269"/>
    </row>
    <row r="470" spans="1:10" x14ac:dyDescent="0.2">
      <c r="A470" s="82"/>
      <c r="B470" s="82"/>
      <c r="C470" s="266"/>
      <c r="D470" s="82"/>
      <c r="E470" s="267"/>
      <c r="F470" s="268"/>
      <c r="G470" s="268"/>
      <c r="H470" s="81"/>
      <c r="I470" s="269"/>
      <c r="J470" s="269"/>
    </row>
    <row r="471" spans="1:10" x14ac:dyDescent="0.2">
      <c r="A471" s="82"/>
      <c r="B471" s="82"/>
      <c r="C471" s="266"/>
      <c r="D471" s="82"/>
      <c r="E471" s="267"/>
      <c r="F471" s="268"/>
      <c r="G471" s="268"/>
      <c r="H471" s="81"/>
      <c r="I471" s="269"/>
      <c r="J471" s="269"/>
    </row>
    <row r="472" spans="1:10" x14ac:dyDescent="0.2">
      <c r="A472" s="82"/>
      <c r="B472" s="82"/>
      <c r="C472" s="266"/>
      <c r="D472" s="82"/>
      <c r="E472" s="267"/>
      <c r="F472" s="268"/>
      <c r="G472" s="268"/>
      <c r="H472" s="81"/>
      <c r="I472" s="269"/>
      <c r="J472" s="269"/>
    </row>
    <row r="473" spans="1:10" x14ac:dyDescent="0.2">
      <c r="A473" s="82"/>
      <c r="B473" s="82"/>
      <c r="C473" s="266"/>
      <c r="D473" s="82"/>
      <c r="E473" s="267"/>
      <c r="F473" s="268"/>
      <c r="G473" s="268"/>
      <c r="H473" s="81"/>
      <c r="I473" s="269"/>
      <c r="J473" s="269"/>
    </row>
    <row r="474" spans="1:10" x14ac:dyDescent="0.2">
      <c r="A474" s="82"/>
      <c r="B474" s="82"/>
      <c r="C474" s="266"/>
      <c r="D474" s="82"/>
      <c r="E474" s="267"/>
      <c r="F474" s="268"/>
      <c r="G474" s="268"/>
      <c r="H474" s="81"/>
      <c r="I474" s="269"/>
      <c r="J474" s="269"/>
    </row>
    <row r="475" spans="1:10" x14ac:dyDescent="0.2">
      <c r="A475" s="82"/>
      <c r="B475" s="82"/>
      <c r="C475" s="266"/>
      <c r="D475" s="82"/>
      <c r="E475" s="267"/>
      <c r="F475" s="268"/>
      <c r="G475" s="268"/>
      <c r="H475" s="81"/>
      <c r="I475" s="269"/>
      <c r="J475" s="269"/>
    </row>
    <row r="476" spans="1:10" x14ac:dyDescent="0.2">
      <c r="A476" s="82"/>
      <c r="B476" s="82"/>
      <c r="C476" s="266"/>
      <c r="D476" s="82"/>
      <c r="E476" s="267"/>
      <c r="F476" s="268"/>
      <c r="G476" s="268"/>
      <c r="H476" s="81"/>
      <c r="I476" s="269"/>
      <c r="J476" s="269"/>
    </row>
    <row r="477" spans="1:10" x14ac:dyDescent="0.2">
      <c r="A477" s="82"/>
      <c r="B477" s="82"/>
      <c r="C477" s="266"/>
      <c r="D477" s="82"/>
      <c r="E477" s="267"/>
      <c r="F477" s="268"/>
      <c r="G477" s="268"/>
      <c r="H477" s="81"/>
      <c r="I477" s="269"/>
      <c r="J477" s="269"/>
    </row>
    <row r="478" spans="1:10" x14ac:dyDescent="0.2">
      <c r="A478" s="82"/>
      <c r="B478" s="82"/>
      <c r="C478" s="266"/>
      <c r="D478" s="82"/>
      <c r="E478" s="267"/>
      <c r="F478" s="268"/>
      <c r="G478" s="268"/>
      <c r="H478" s="81"/>
      <c r="I478" s="269"/>
      <c r="J478" s="269"/>
    </row>
    <row r="479" spans="1:10" x14ac:dyDescent="0.2">
      <c r="A479" s="82"/>
      <c r="B479" s="82"/>
      <c r="C479" s="266"/>
      <c r="D479" s="82"/>
      <c r="E479" s="267"/>
      <c r="F479" s="268"/>
      <c r="G479" s="268"/>
      <c r="H479" s="81"/>
      <c r="I479" s="269"/>
      <c r="J479" s="269"/>
    </row>
    <row r="480" spans="1:10" x14ac:dyDescent="0.2">
      <c r="A480" s="82"/>
      <c r="B480" s="82"/>
      <c r="C480" s="266"/>
      <c r="D480" s="82"/>
      <c r="E480" s="267"/>
      <c r="F480" s="268"/>
      <c r="G480" s="268"/>
      <c r="H480" s="81"/>
      <c r="I480" s="269"/>
      <c r="J480" s="269"/>
    </row>
    <row r="481" spans="1:10" x14ac:dyDescent="0.2">
      <c r="A481" s="82"/>
      <c r="B481" s="82"/>
      <c r="C481" s="266"/>
      <c r="D481" s="82"/>
      <c r="E481" s="267"/>
      <c r="F481" s="268"/>
      <c r="G481" s="268"/>
      <c r="H481" s="81"/>
      <c r="I481" s="269"/>
      <c r="J481" s="269"/>
    </row>
    <row r="482" spans="1:10" x14ac:dyDescent="0.2">
      <c r="A482" s="82"/>
      <c r="B482" s="82"/>
      <c r="C482" s="266"/>
      <c r="D482" s="82"/>
      <c r="E482" s="267"/>
      <c r="F482" s="268"/>
      <c r="G482" s="268"/>
      <c r="H482" s="81"/>
      <c r="I482" s="269"/>
      <c r="J482" s="269"/>
    </row>
    <row r="483" spans="1:10" x14ac:dyDescent="0.2">
      <c r="A483" s="82"/>
      <c r="B483" s="82"/>
      <c r="C483" s="266"/>
      <c r="D483" s="82"/>
      <c r="E483" s="267"/>
      <c r="F483" s="268"/>
      <c r="G483" s="268"/>
      <c r="H483" s="81"/>
      <c r="I483" s="269"/>
      <c r="J483" s="269"/>
    </row>
    <row r="484" spans="1:10" x14ac:dyDescent="0.2">
      <c r="A484" s="82"/>
      <c r="B484" s="82"/>
      <c r="C484" s="266"/>
      <c r="D484" s="82"/>
      <c r="E484" s="267"/>
      <c r="F484" s="268"/>
      <c r="G484" s="268"/>
      <c r="H484" s="81"/>
      <c r="I484" s="269"/>
      <c r="J484" s="269"/>
    </row>
    <row r="485" spans="1:10" x14ac:dyDescent="0.2">
      <c r="A485" s="82"/>
      <c r="B485" s="82"/>
      <c r="C485" s="266"/>
      <c r="D485" s="82"/>
      <c r="E485" s="267"/>
      <c r="F485" s="268"/>
      <c r="G485" s="268"/>
      <c r="H485" s="81"/>
      <c r="I485" s="269"/>
      <c r="J485" s="269"/>
    </row>
    <row r="486" spans="1:10" x14ac:dyDescent="0.2">
      <c r="A486" s="82"/>
      <c r="B486" s="82"/>
      <c r="C486" s="266"/>
      <c r="D486" s="82"/>
      <c r="E486" s="267"/>
      <c r="F486" s="268"/>
      <c r="G486" s="268"/>
      <c r="H486" s="81"/>
      <c r="I486" s="269"/>
      <c r="J486" s="269"/>
    </row>
    <row r="487" spans="1:10" x14ac:dyDescent="0.2">
      <c r="A487" s="82"/>
      <c r="B487" s="82"/>
      <c r="C487" s="266"/>
      <c r="D487" s="82"/>
      <c r="E487" s="267"/>
      <c r="F487" s="268"/>
      <c r="G487" s="268"/>
      <c r="H487" s="81"/>
      <c r="I487" s="269"/>
      <c r="J487" s="269"/>
    </row>
    <row r="488" spans="1:10" x14ac:dyDescent="0.2">
      <c r="A488" s="82"/>
      <c r="B488" s="82"/>
      <c r="C488" s="266"/>
      <c r="D488" s="82"/>
      <c r="E488" s="267"/>
      <c r="F488" s="268"/>
      <c r="G488" s="268"/>
      <c r="H488" s="81"/>
      <c r="I488" s="269"/>
      <c r="J488" s="269"/>
    </row>
    <row r="489" spans="1:10" x14ac:dyDescent="0.2">
      <c r="A489" s="82"/>
      <c r="B489" s="82"/>
      <c r="C489" s="266"/>
      <c r="D489" s="82"/>
      <c r="E489" s="267"/>
      <c r="F489" s="268"/>
      <c r="G489" s="268"/>
      <c r="H489" s="81"/>
      <c r="I489" s="269"/>
      <c r="J489" s="269"/>
    </row>
    <row r="490" spans="1:10" x14ac:dyDescent="0.2">
      <c r="A490" s="82"/>
      <c r="B490" s="82"/>
      <c r="C490" s="266"/>
      <c r="D490" s="82"/>
      <c r="E490" s="267"/>
      <c r="F490" s="268"/>
      <c r="G490" s="268"/>
      <c r="H490" s="81"/>
      <c r="I490" s="269"/>
      <c r="J490" s="269"/>
    </row>
    <row r="491" spans="1:10" x14ac:dyDescent="0.2">
      <c r="A491" s="82"/>
      <c r="B491" s="82"/>
      <c r="C491" s="266"/>
      <c r="D491" s="82"/>
      <c r="E491" s="267"/>
      <c r="F491" s="268"/>
      <c r="G491" s="268"/>
      <c r="H491" s="81"/>
      <c r="I491" s="269"/>
      <c r="J491" s="269"/>
    </row>
    <row r="492" spans="1:10" x14ac:dyDescent="0.2">
      <c r="A492" s="82"/>
      <c r="B492" s="82"/>
      <c r="C492" s="266"/>
      <c r="D492" s="82"/>
      <c r="E492" s="267"/>
      <c r="F492" s="268"/>
      <c r="G492" s="268"/>
      <c r="H492" s="81"/>
      <c r="I492" s="269"/>
      <c r="J492" s="269"/>
    </row>
    <row r="493" spans="1:10" x14ac:dyDescent="0.2">
      <c r="A493" s="82"/>
      <c r="B493" s="82"/>
      <c r="C493" s="266"/>
      <c r="D493" s="82"/>
      <c r="E493" s="267"/>
      <c r="F493" s="268"/>
      <c r="G493" s="268"/>
      <c r="H493" s="81"/>
      <c r="I493" s="269"/>
      <c r="J493" s="269"/>
    </row>
    <row r="494" spans="1:10" x14ac:dyDescent="0.2">
      <c r="A494" s="82"/>
      <c r="B494" s="82"/>
      <c r="C494" s="266"/>
      <c r="D494" s="82"/>
      <c r="E494" s="267"/>
      <c r="F494" s="268"/>
      <c r="G494" s="268"/>
      <c r="H494" s="81"/>
      <c r="I494" s="269"/>
      <c r="J494" s="269"/>
    </row>
    <row r="495" spans="1:10" x14ac:dyDescent="0.2">
      <c r="A495" s="82"/>
      <c r="B495" s="82"/>
      <c r="C495" s="266"/>
      <c r="D495" s="82"/>
      <c r="E495" s="267"/>
      <c r="F495" s="268"/>
      <c r="G495" s="268"/>
      <c r="H495" s="81"/>
      <c r="I495" s="269"/>
      <c r="J495" s="269"/>
    </row>
    <row r="496" spans="1:10" x14ac:dyDescent="0.2">
      <c r="A496" s="82"/>
      <c r="B496" s="82"/>
      <c r="C496" s="266"/>
      <c r="D496" s="82"/>
      <c r="E496" s="267"/>
      <c r="F496" s="268"/>
      <c r="G496" s="268"/>
      <c r="H496" s="81"/>
      <c r="I496" s="269"/>
      <c r="J496" s="269"/>
    </row>
    <row r="497" spans="1:10" x14ac:dyDescent="0.2">
      <c r="A497" s="82"/>
      <c r="B497" s="82"/>
      <c r="C497" s="266"/>
      <c r="D497" s="82"/>
      <c r="E497" s="267"/>
      <c r="F497" s="268"/>
      <c r="G497" s="268"/>
      <c r="H497" s="81"/>
      <c r="I497" s="269"/>
      <c r="J497" s="269"/>
    </row>
    <row r="498" spans="1:10" x14ac:dyDescent="0.2">
      <c r="A498" s="82"/>
      <c r="B498" s="82"/>
      <c r="C498" s="266"/>
      <c r="D498" s="82"/>
      <c r="E498" s="267"/>
      <c r="F498" s="268"/>
      <c r="G498" s="268"/>
      <c r="H498" s="81"/>
      <c r="I498" s="269"/>
      <c r="J498" s="269"/>
    </row>
    <row r="499" spans="1:10" x14ac:dyDescent="0.2">
      <c r="A499" s="82"/>
      <c r="B499" s="82"/>
      <c r="C499" s="266"/>
      <c r="D499" s="82"/>
      <c r="E499" s="267"/>
      <c r="F499" s="268"/>
      <c r="G499" s="268"/>
      <c r="H499" s="81"/>
      <c r="I499" s="269"/>
      <c r="J499" s="269"/>
    </row>
    <row r="500" spans="1:10" x14ac:dyDescent="0.2">
      <c r="A500" s="82"/>
      <c r="B500" s="82"/>
      <c r="C500" s="266"/>
      <c r="D500" s="82"/>
      <c r="E500" s="267"/>
      <c r="F500" s="268"/>
      <c r="G500" s="268"/>
      <c r="H500" s="81"/>
      <c r="I500" s="269"/>
      <c r="J500" s="269"/>
    </row>
    <row r="501" spans="1:10" x14ac:dyDescent="0.2">
      <c r="A501" s="82"/>
      <c r="B501" s="82"/>
      <c r="C501" s="266"/>
      <c r="D501" s="82"/>
      <c r="E501" s="267"/>
      <c r="F501" s="268"/>
      <c r="G501" s="268"/>
      <c r="H501" s="81"/>
      <c r="I501" s="269"/>
      <c r="J501" s="269"/>
    </row>
    <row r="502" spans="1:10" x14ac:dyDescent="0.2">
      <c r="A502" s="82"/>
      <c r="B502" s="82"/>
      <c r="C502" s="266"/>
      <c r="D502" s="82"/>
      <c r="E502" s="267"/>
      <c r="F502" s="268"/>
      <c r="G502" s="268"/>
      <c r="H502" s="81"/>
      <c r="I502" s="269"/>
      <c r="J502" s="269"/>
    </row>
    <row r="503" spans="1:10" x14ac:dyDescent="0.2">
      <c r="A503" s="82"/>
      <c r="B503" s="82"/>
      <c r="C503" s="266"/>
      <c r="D503" s="82"/>
      <c r="E503" s="267"/>
      <c r="F503" s="268"/>
      <c r="G503" s="268"/>
      <c r="H503" s="81"/>
      <c r="I503" s="269"/>
      <c r="J503" s="269"/>
    </row>
    <row r="504" spans="1:10" x14ac:dyDescent="0.2">
      <c r="A504" s="82"/>
      <c r="B504" s="82"/>
      <c r="C504" s="266"/>
      <c r="D504" s="82"/>
      <c r="E504" s="267"/>
      <c r="F504" s="268"/>
      <c r="G504" s="268"/>
      <c r="H504" s="81"/>
      <c r="I504" s="269"/>
      <c r="J504" s="269"/>
    </row>
    <row r="505" spans="1:10" x14ac:dyDescent="0.2">
      <c r="A505" s="82"/>
      <c r="B505" s="82"/>
      <c r="C505" s="266"/>
      <c r="D505" s="82"/>
      <c r="E505" s="267"/>
      <c r="F505" s="268"/>
      <c r="G505" s="268"/>
      <c r="H505" s="81"/>
      <c r="I505" s="269"/>
      <c r="J505" s="269"/>
    </row>
    <row r="506" spans="1:10" x14ac:dyDescent="0.2">
      <c r="A506" s="82"/>
      <c r="B506" s="82"/>
      <c r="C506" s="266"/>
      <c r="D506" s="82"/>
      <c r="E506" s="267"/>
      <c r="F506" s="268"/>
      <c r="G506" s="268"/>
      <c r="H506" s="81"/>
      <c r="I506" s="269"/>
      <c r="J506" s="269"/>
    </row>
    <row r="507" spans="1:10" x14ac:dyDescent="0.2">
      <c r="A507" s="82"/>
      <c r="B507" s="82"/>
      <c r="C507" s="266"/>
      <c r="D507" s="82"/>
      <c r="E507" s="267"/>
      <c r="F507" s="268"/>
      <c r="G507" s="268"/>
      <c r="H507" s="81"/>
      <c r="I507" s="269"/>
      <c r="J507" s="269"/>
    </row>
    <row r="508" spans="1:10" x14ac:dyDescent="0.2">
      <c r="A508" s="82"/>
      <c r="B508" s="82"/>
      <c r="C508" s="266"/>
      <c r="D508" s="82"/>
      <c r="E508" s="267"/>
      <c r="F508" s="268"/>
      <c r="G508" s="268"/>
      <c r="H508" s="81"/>
      <c r="I508" s="269"/>
      <c r="J508" s="269"/>
    </row>
    <row r="509" spans="1:10" x14ac:dyDescent="0.2">
      <c r="A509" s="82"/>
      <c r="B509" s="82"/>
      <c r="C509" s="266"/>
      <c r="D509" s="82"/>
      <c r="E509" s="267"/>
      <c r="F509" s="268"/>
      <c r="G509" s="268"/>
      <c r="H509" s="81"/>
      <c r="I509" s="269"/>
      <c r="J509" s="269"/>
    </row>
    <row r="510" spans="1:10" x14ac:dyDescent="0.2">
      <c r="A510" s="82"/>
      <c r="B510" s="82"/>
      <c r="C510" s="266"/>
      <c r="D510" s="82"/>
      <c r="E510" s="267"/>
      <c r="F510" s="268"/>
      <c r="G510" s="268"/>
      <c r="H510" s="81"/>
      <c r="I510" s="269"/>
      <c r="J510" s="269"/>
    </row>
    <row r="511" spans="1:10" x14ac:dyDescent="0.2">
      <c r="A511" s="82"/>
      <c r="B511" s="82"/>
      <c r="C511" s="266"/>
      <c r="D511" s="82"/>
      <c r="E511" s="267"/>
      <c r="F511" s="268"/>
      <c r="G511" s="268"/>
      <c r="H511" s="81"/>
      <c r="I511" s="269"/>
      <c r="J511" s="269"/>
    </row>
    <row r="512" spans="1:10" x14ac:dyDescent="0.2">
      <c r="A512" s="82"/>
      <c r="B512" s="82"/>
      <c r="C512" s="266"/>
      <c r="D512" s="82"/>
      <c r="E512" s="267"/>
      <c r="F512" s="268"/>
      <c r="G512" s="268"/>
      <c r="H512" s="81"/>
      <c r="I512" s="269"/>
      <c r="J512" s="269"/>
    </row>
    <row r="513" spans="1:10" x14ac:dyDescent="0.2">
      <c r="A513" s="82"/>
      <c r="B513" s="82"/>
      <c r="C513" s="266"/>
      <c r="D513" s="82"/>
      <c r="E513" s="267"/>
      <c r="F513" s="268"/>
      <c r="G513" s="268"/>
      <c r="H513" s="81"/>
      <c r="I513" s="269"/>
      <c r="J513" s="269"/>
    </row>
    <row r="514" spans="1:10" x14ac:dyDescent="0.2">
      <c r="A514" s="82"/>
      <c r="B514" s="82"/>
      <c r="C514" s="266"/>
      <c r="D514" s="82"/>
      <c r="E514" s="267"/>
      <c r="F514" s="268"/>
      <c r="G514" s="268"/>
      <c r="H514" s="81"/>
      <c r="I514" s="269"/>
      <c r="J514" s="269"/>
    </row>
    <row r="515" spans="1:10" x14ac:dyDescent="0.2">
      <c r="A515" s="82"/>
      <c r="B515" s="82"/>
      <c r="C515" s="266"/>
      <c r="D515" s="82"/>
      <c r="E515" s="267"/>
      <c r="F515" s="268"/>
      <c r="G515" s="268"/>
      <c r="H515" s="81"/>
      <c r="I515" s="269"/>
      <c r="J515" s="269"/>
    </row>
    <row r="516" spans="1:10" x14ac:dyDescent="0.2">
      <c r="A516" s="82"/>
      <c r="B516" s="82"/>
      <c r="C516" s="266"/>
      <c r="D516" s="82"/>
      <c r="E516" s="267"/>
      <c r="F516" s="268"/>
      <c r="G516" s="268"/>
      <c r="H516" s="81"/>
      <c r="I516" s="269"/>
      <c r="J516" s="269"/>
    </row>
    <row r="517" spans="1:10" x14ac:dyDescent="0.2">
      <c r="A517" s="82"/>
      <c r="B517" s="82"/>
      <c r="C517" s="266"/>
      <c r="D517" s="82"/>
      <c r="E517" s="267"/>
      <c r="F517" s="268"/>
      <c r="G517" s="268"/>
      <c r="H517" s="81"/>
      <c r="I517" s="269"/>
      <c r="J517" s="269"/>
    </row>
    <row r="518" spans="1:10" x14ac:dyDescent="0.2">
      <c r="A518" s="82"/>
      <c r="B518" s="82"/>
      <c r="C518" s="266"/>
      <c r="D518" s="82"/>
      <c r="E518" s="267"/>
      <c r="F518" s="268"/>
      <c r="G518" s="268"/>
      <c r="H518" s="81"/>
      <c r="I518" s="269"/>
      <c r="J518" s="269"/>
    </row>
    <row r="519" spans="1:10" x14ac:dyDescent="0.2">
      <c r="A519" s="82"/>
      <c r="B519" s="82"/>
      <c r="C519" s="266"/>
      <c r="D519" s="82"/>
      <c r="E519" s="267"/>
      <c r="F519" s="268"/>
      <c r="G519" s="268"/>
      <c r="H519" s="81"/>
      <c r="I519" s="269"/>
      <c r="J519" s="269"/>
    </row>
    <row r="520" spans="1:10" x14ac:dyDescent="0.2">
      <c r="A520" s="82"/>
      <c r="B520" s="82"/>
      <c r="C520" s="266"/>
      <c r="D520" s="82"/>
      <c r="E520" s="267"/>
      <c r="F520" s="268"/>
      <c r="G520" s="268"/>
      <c r="H520" s="81"/>
      <c r="I520" s="269"/>
      <c r="J520" s="269"/>
    </row>
    <row r="521" spans="1:10" x14ac:dyDescent="0.2">
      <c r="A521" s="82"/>
      <c r="B521" s="82"/>
      <c r="C521" s="266"/>
      <c r="D521" s="82"/>
      <c r="E521" s="267"/>
      <c r="F521" s="268"/>
      <c r="G521" s="268"/>
      <c r="H521" s="81"/>
      <c r="I521" s="269"/>
      <c r="J521" s="269"/>
    </row>
    <row r="522" spans="1:10" x14ac:dyDescent="0.2">
      <c r="A522" s="82"/>
      <c r="B522" s="82"/>
      <c r="C522" s="266"/>
      <c r="D522" s="82"/>
      <c r="E522" s="267"/>
      <c r="F522" s="268"/>
      <c r="G522" s="268"/>
      <c r="H522" s="81"/>
      <c r="I522" s="269"/>
      <c r="J522" s="269"/>
    </row>
    <row r="523" spans="1:10" x14ac:dyDescent="0.2">
      <c r="A523" s="82"/>
      <c r="B523" s="82"/>
      <c r="C523" s="266"/>
      <c r="D523" s="82"/>
      <c r="E523" s="267"/>
      <c r="F523" s="268"/>
      <c r="G523" s="268"/>
      <c r="H523" s="81"/>
      <c r="I523" s="269"/>
      <c r="J523" s="269"/>
    </row>
    <row r="524" spans="1:10" x14ac:dyDescent="0.2">
      <c r="A524" s="82"/>
      <c r="B524" s="82"/>
      <c r="C524" s="266"/>
      <c r="D524" s="82"/>
      <c r="E524" s="267"/>
      <c r="F524" s="268"/>
      <c r="G524" s="268"/>
      <c r="H524" s="81"/>
      <c r="I524" s="269"/>
      <c r="J524" s="269"/>
    </row>
    <row r="525" spans="1:10" x14ac:dyDescent="0.2">
      <c r="A525" s="82"/>
      <c r="B525" s="82"/>
      <c r="C525" s="266"/>
      <c r="D525" s="82"/>
      <c r="E525" s="267"/>
      <c r="F525" s="268"/>
      <c r="G525" s="268"/>
      <c r="H525" s="81"/>
      <c r="I525" s="269"/>
      <c r="J525" s="269"/>
    </row>
    <row r="526" spans="1:10" x14ac:dyDescent="0.2">
      <c r="A526" s="82"/>
      <c r="B526" s="82"/>
      <c r="C526" s="266"/>
      <c r="D526" s="82"/>
      <c r="E526" s="267"/>
      <c r="F526" s="268"/>
      <c r="G526" s="268"/>
      <c r="H526" s="81"/>
      <c r="I526" s="269"/>
      <c r="J526" s="269"/>
    </row>
    <row r="527" spans="1:10" x14ac:dyDescent="0.2">
      <c r="A527" s="82"/>
      <c r="B527" s="82"/>
      <c r="C527" s="266"/>
      <c r="D527" s="82"/>
      <c r="E527" s="267"/>
      <c r="F527" s="268"/>
      <c r="G527" s="268"/>
      <c r="H527" s="81"/>
      <c r="I527" s="269"/>
      <c r="J527" s="269"/>
    </row>
    <row r="528" spans="1:10" x14ac:dyDescent="0.2">
      <c r="A528" s="82"/>
      <c r="B528" s="82"/>
      <c r="C528" s="266"/>
      <c r="D528" s="82"/>
      <c r="E528" s="267"/>
      <c r="F528" s="268"/>
      <c r="G528" s="268"/>
      <c r="H528" s="81"/>
      <c r="I528" s="269"/>
      <c r="J528" s="269"/>
    </row>
    <row r="529" spans="1:10" x14ac:dyDescent="0.2">
      <c r="A529" s="82"/>
      <c r="B529" s="82"/>
      <c r="C529" s="266"/>
      <c r="D529" s="82"/>
      <c r="E529" s="267"/>
      <c r="F529" s="268"/>
      <c r="G529" s="268"/>
      <c r="H529" s="81"/>
      <c r="I529" s="269"/>
      <c r="J529" s="269"/>
    </row>
    <row r="530" spans="1:10" x14ac:dyDescent="0.2">
      <c r="A530" s="82"/>
      <c r="B530" s="82"/>
      <c r="C530" s="266"/>
      <c r="D530" s="82"/>
      <c r="E530" s="267"/>
      <c r="F530" s="268"/>
      <c r="G530" s="268"/>
      <c r="H530" s="81"/>
      <c r="I530" s="269"/>
      <c r="J530" s="269"/>
    </row>
    <row r="531" spans="1:10" x14ac:dyDescent="0.2">
      <c r="A531" s="82"/>
      <c r="B531" s="82"/>
      <c r="C531" s="266"/>
      <c r="D531" s="82"/>
      <c r="E531" s="267"/>
      <c r="F531" s="268"/>
      <c r="G531" s="268"/>
      <c r="H531" s="81"/>
      <c r="I531" s="269"/>
      <c r="J531" s="269"/>
    </row>
    <row r="532" spans="1:10" x14ac:dyDescent="0.2">
      <c r="A532" s="82"/>
      <c r="B532" s="82"/>
      <c r="C532" s="266"/>
      <c r="D532" s="82"/>
      <c r="E532" s="267"/>
      <c r="F532" s="268"/>
      <c r="G532" s="268"/>
      <c r="H532" s="81"/>
      <c r="I532" s="269"/>
      <c r="J532" s="269"/>
    </row>
    <row r="533" spans="1:10" x14ac:dyDescent="0.2">
      <c r="A533" s="82"/>
      <c r="B533" s="82"/>
      <c r="C533" s="266"/>
      <c r="D533" s="82"/>
      <c r="E533" s="267"/>
      <c r="F533" s="268"/>
      <c r="G533" s="268"/>
      <c r="H533" s="81"/>
      <c r="I533" s="269"/>
      <c r="J533" s="269"/>
    </row>
    <row r="534" spans="1:10" x14ac:dyDescent="0.2">
      <c r="A534" s="82"/>
      <c r="B534" s="82"/>
      <c r="C534" s="266"/>
      <c r="D534" s="82"/>
      <c r="E534" s="267"/>
      <c r="F534" s="268"/>
      <c r="G534" s="268"/>
      <c r="H534" s="81"/>
      <c r="I534" s="269"/>
      <c r="J534" s="269"/>
    </row>
    <row r="535" spans="1:10" x14ac:dyDescent="0.2">
      <c r="A535" s="82"/>
      <c r="B535" s="82"/>
      <c r="C535" s="266"/>
      <c r="D535" s="82"/>
      <c r="E535" s="267"/>
      <c r="F535" s="268"/>
      <c r="G535" s="268"/>
      <c r="H535" s="81"/>
      <c r="I535" s="269"/>
      <c r="J535" s="269"/>
    </row>
    <row r="536" spans="1:10" x14ac:dyDescent="0.2">
      <c r="A536" s="82"/>
      <c r="B536" s="82"/>
      <c r="C536" s="266"/>
      <c r="D536" s="82"/>
      <c r="E536" s="267"/>
      <c r="F536" s="268"/>
      <c r="G536" s="268"/>
      <c r="H536" s="81"/>
      <c r="I536" s="269"/>
      <c r="J536" s="269"/>
    </row>
    <row r="537" spans="1:10" x14ac:dyDescent="0.2">
      <c r="A537" s="82"/>
      <c r="B537" s="82"/>
      <c r="C537" s="266"/>
      <c r="D537" s="82"/>
      <c r="E537" s="267"/>
      <c r="F537" s="268"/>
      <c r="G537" s="268"/>
      <c r="H537" s="81"/>
      <c r="I537" s="269"/>
      <c r="J537" s="269"/>
    </row>
    <row r="538" spans="1:10" x14ac:dyDescent="0.2">
      <c r="A538" s="82"/>
      <c r="B538" s="82"/>
      <c r="C538" s="266"/>
      <c r="D538" s="82"/>
      <c r="E538" s="267"/>
      <c r="F538" s="268"/>
      <c r="G538" s="268"/>
      <c r="H538" s="81"/>
      <c r="I538" s="269"/>
      <c r="J538" s="269"/>
    </row>
    <row r="539" spans="1:10" x14ac:dyDescent="0.2">
      <c r="A539" s="82"/>
      <c r="B539" s="82"/>
      <c r="C539" s="266"/>
      <c r="D539" s="82"/>
      <c r="E539" s="267"/>
      <c r="F539" s="268"/>
      <c r="G539" s="268"/>
      <c r="H539" s="81"/>
      <c r="I539" s="269"/>
      <c r="J539" s="269"/>
    </row>
    <row r="540" spans="1:10" x14ac:dyDescent="0.2">
      <c r="A540" s="82"/>
      <c r="B540" s="82"/>
      <c r="C540" s="266"/>
      <c r="D540" s="82"/>
      <c r="E540" s="267"/>
      <c r="F540" s="268"/>
      <c r="G540" s="268"/>
      <c r="H540" s="81"/>
      <c r="I540" s="269"/>
      <c r="J540" s="269"/>
    </row>
    <row r="541" spans="1:10" x14ac:dyDescent="0.2">
      <c r="A541" s="82"/>
      <c r="B541" s="82"/>
      <c r="C541" s="266"/>
      <c r="D541" s="82"/>
      <c r="E541" s="267"/>
      <c r="F541" s="268"/>
      <c r="G541" s="268"/>
      <c r="H541" s="81"/>
      <c r="I541" s="269"/>
      <c r="J541" s="269"/>
    </row>
    <row r="542" spans="1:10" x14ac:dyDescent="0.2">
      <c r="A542" s="82"/>
      <c r="B542" s="82"/>
      <c r="C542" s="266"/>
      <c r="D542" s="82"/>
      <c r="E542" s="267"/>
      <c r="F542" s="268"/>
      <c r="G542" s="268"/>
      <c r="H542" s="81"/>
      <c r="I542" s="269"/>
      <c r="J542" s="269"/>
    </row>
    <row r="543" spans="1:10" x14ac:dyDescent="0.2">
      <c r="A543" s="82"/>
      <c r="B543" s="82"/>
      <c r="C543" s="266"/>
      <c r="D543" s="82"/>
      <c r="E543" s="267"/>
      <c r="F543" s="268"/>
      <c r="G543" s="268"/>
      <c r="H543" s="81"/>
      <c r="I543" s="269"/>
      <c r="J543" s="269"/>
    </row>
    <row r="544" spans="1:10" x14ac:dyDescent="0.2">
      <c r="A544" s="82"/>
      <c r="B544" s="82"/>
      <c r="C544" s="266"/>
      <c r="D544" s="82"/>
      <c r="E544" s="267"/>
      <c r="F544" s="268"/>
      <c r="G544" s="268"/>
      <c r="H544" s="81"/>
      <c r="I544" s="269"/>
      <c r="J544" s="269"/>
    </row>
    <row r="545" spans="1:10" x14ac:dyDescent="0.2">
      <c r="A545" s="82"/>
      <c r="B545" s="82"/>
      <c r="C545" s="266"/>
      <c r="D545" s="82"/>
      <c r="E545" s="267"/>
      <c r="F545" s="268"/>
      <c r="G545" s="268"/>
      <c r="H545" s="81"/>
      <c r="I545" s="269"/>
      <c r="J545" s="269"/>
    </row>
    <row r="546" spans="1:10" x14ac:dyDescent="0.2">
      <c r="A546" s="82"/>
      <c r="B546" s="82"/>
      <c r="C546" s="266"/>
      <c r="D546" s="82"/>
      <c r="E546" s="267"/>
      <c r="F546" s="268"/>
      <c r="G546" s="268"/>
      <c r="H546" s="81"/>
      <c r="I546" s="269"/>
      <c r="J546" s="269"/>
    </row>
    <row r="547" spans="1:10" x14ac:dyDescent="0.2">
      <c r="A547" s="82"/>
      <c r="B547" s="82"/>
      <c r="C547" s="266"/>
      <c r="D547" s="82"/>
      <c r="E547" s="267"/>
      <c r="F547" s="268"/>
      <c r="G547" s="268"/>
      <c r="H547" s="81"/>
      <c r="I547" s="269"/>
      <c r="J547" s="269"/>
    </row>
    <row r="548" spans="1:10" x14ac:dyDescent="0.2">
      <c r="A548" s="82"/>
      <c r="B548" s="82"/>
      <c r="C548" s="266"/>
      <c r="D548" s="82"/>
      <c r="E548" s="267"/>
      <c r="F548" s="268"/>
      <c r="G548" s="268"/>
      <c r="H548" s="81"/>
      <c r="I548" s="269"/>
      <c r="J548" s="269"/>
    </row>
    <row r="549" spans="1:10" x14ac:dyDescent="0.2">
      <c r="A549" s="82"/>
      <c r="B549" s="82"/>
      <c r="C549" s="266"/>
      <c r="D549" s="82"/>
      <c r="E549" s="267"/>
      <c r="F549" s="268"/>
      <c r="G549" s="268"/>
      <c r="H549" s="81"/>
      <c r="I549" s="269"/>
      <c r="J549" s="269"/>
    </row>
    <row r="550" spans="1:10" x14ac:dyDescent="0.2">
      <c r="A550" s="82"/>
      <c r="B550" s="82"/>
      <c r="C550" s="266"/>
      <c r="D550" s="82"/>
      <c r="E550" s="267"/>
      <c r="F550" s="268"/>
      <c r="G550" s="268"/>
      <c r="H550" s="81"/>
      <c r="I550" s="269"/>
      <c r="J550" s="269"/>
    </row>
    <row r="551" spans="1:10" x14ac:dyDescent="0.2">
      <c r="A551" s="82"/>
      <c r="B551" s="82"/>
      <c r="C551" s="266"/>
      <c r="D551" s="82"/>
      <c r="E551" s="267"/>
      <c r="F551" s="268"/>
      <c r="G551" s="268"/>
      <c r="H551" s="81"/>
      <c r="I551" s="269"/>
      <c r="J551" s="269"/>
    </row>
    <row r="552" spans="1:10" x14ac:dyDescent="0.2">
      <c r="A552" s="82"/>
      <c r="B552" s="82"/>
      <c r="C552" s="266"/>
      <c r="D552" s="82"/>
      <c r="E552" s="267"/>
      <c r="F552" s="268"/>
      <c r="G552" s="268"/>
      <c r="H552" s="81"/>
      <c r="I552" s="269"/>
      <c r="J552" s="269"/>
    </row>
    <row r="553" spans="1:10" x14ac:dyDescent="0.2">
      <c r="A553" s="82"/>
      <c r="B553" s="82"/>
      <c r="C553" s="266"/>
      <c r="D553" s="82"/>
      <c r="E553" s="267"/>
      <c r="F553" s="268"/>
      <c r="G553" s="268"/>
      <c r="H553" s="81"/>
      <c r="I553" s="269"/>
      <c r="J553" s="269"/>
    </row>
    <row r="554" spans="1:10" x14ac:dyDescent="0.2">
      <c r="A554" s="82"/>
      <c r="B554" s="82"/>
      <c r="C554" s="266"/>
      <c r="D554" s="82"/>
      <c r="E554" s="267"/>
      <c r="F554" s="268"/>
      <c r="G554" s="268"/>
      <c r="H554" s="81"/>
      <c r="I554" s="269"/>
      <c r="J554" s="269"/>
    </row>
    <row r="555" spans="1:10" x14ac:dyDescent="0.2">
      <c r="A555" s="82"/>
      <c r="B555" s="82"/>
      <c r="C555" s="266"/>
      <c r="D555" s="82"/>
      <c r="E555" s="267"/>
      <c r="F555" s="268"/>
      <c r="G555" s="268"/>
      <c r="H555" s="81"/>
      <c r="I555" s="269"/>
      <c r="J555" s="269"/>
    </row>
    <row r="556" spans="1:10" x14ac:dyDescent="0.2">
      <c r="A556" s="82"/>
      <c r="B556" s="82"/>
      <c r="C556" s="266"/>
      <c r="D556" s="82"/>
      <c r="E556" s="267"/>
      <c r="F556" s="268"/>
      <c r="G556" s="268"/>
      <c r="H556" s="81"/>
      <c r="I556" s="269"/>
      <c r="J556" s="269"/>
    </row>
    <row r="557" spans="1:10" x14ac:dyDescent="0.2">
      <c r="A557" s="82"/>
      <c r="B557" s="82"/>
      <c r="C557" s="266"/>
      <c r="D557" s="82"/>
      <c r="E557" s="267"/>
      <c r="F557" s="268"/>
      <c r="G557" s="268"/>
      <c r="H557" s="81"/>
      <c r="I557" s="269"/>
      <c r="J557" s="269"/>
    </row>
    <row r="558" spans="1:10" x14ac:dyDescent="0.2">
      <c r="A558" s="82"/>
      <c r="B558" s="82"/>
      <c r="C558" s="266"/>
      <c r="D558" s="82"/>
      <c r="E558" s="267"/>
      <c r="F558" s="268"/>
      <c r="G558" s="268"/>
      <c r="H558" s="81"/>
      <c r="I558" s="269"/>
      <c r="J558" s="269"/>
    </row>
    <row r="559" spans="1:10" x14ac:dyDescent="0.2">
      <c r="A559" s="82"/>
      <c r="B559" s="82"/>
      <c r="C559" s="266"/>
      <c r="D559" s="82"/>
      <c r="E559" s="267"/>
      <c r="F559" s="268"/>
      <c r="G559" s="268"/>
      <c r="H559" s="81"/>
      <c r="I559" s="269"/>
      <c r="J559" s="269"/>
    </row>
    <row r="560" spans="1:10" x14ac:dyDescent="0.2">
      <c r="A560" s="82"/>
      <c r="B560" s="82"/>
      <c r="C560" s="266"/>
      <c r="D560" s="82"/>
      <c r="E560" s="267"/>
      <c r="F560" s="268"/>
      <c r="G560" s="268"/>
      <c r="H560" s="81"/>
      <c r="I560" s="269"/>
      <c r="J560" s="269"/>
    </row>
    <row r="561" spans="1:10" x14ac:dyDescent="0.2">
      <c r="A561" s="82"/>
      <c r="B561" s="82"/>
      <c r="C561" s="266"/>
      <c r="D561" s="82"/>
      <c r="E561" s="267"/>
      <c r="F561" s="268"/>
      <c r="G561" s="268"/>
      <c r="H561" s="81"/>
      <c r="I561" s="269"/>
      <c r="J561" s="269"/>
    </row>
    <row r="562" spans="1:10" x14ac:dyDescent="0.2">
      <c r="A562" s="82"/>
      <c r="B562" s="82"/>
      <c r="C562" s="266"/>
      <c r="D562" s="82"/>
      <c r="E562" s="267"/>
      <c r="F562" s="268"/>
      <c r="G562" s="268"/>
      <c r="H562" s="81"/>
      <c r="I562" s="269"/>
      <c r="J562" s="269"/>
    </row>
    <row r="563" spans="1:10" x14ac:dyDescent="0.2">
      <c r="A563" s="82"/>
      <c r="B563" s="82"/>
      <c r="C563" s="266"/>
      <c r="D563" s="82"/>
      <c r="E563" s="267"/>
      <c r="F563" s="268"/>
      <c r="G563" s="268"/>
      <c r="H563" s="81"/>
      <c r="I563" s="269"/>
      <c r="J563" s="269"/>
    </row>
    <row r="564" spans="1:10" x14ac:dyDescent="0.2">
      <c r="A564" s="82"/>
      <c r="B564" s="82"/>
      <c r="C564" s="266"/>
      <c r="D564" s="82"/>
      <c r="E564" s="267"/>
      <c r="F564" s="268"/>
      <c r="G564" s="268"/>
      <c r="H564" s="81"/>
      <c r="I564" s="269"/>
      <c r="J564" s="269"/>
    </row>
    <row r="565" spans="1:10" x14ac:dyDescent="0.2">
      <c r="A565" s="82"/>
      <c r="B565" s="82"/>
      <c r="C565" s="266"/>
      <c r="D565" s="82"/>
      <c r="E565" s="267"/>
      <c r="F565" s="268"/>
      <c r="G565" s="268"/>
      <c r="H565" s="81"/>
      <c r="I565" s="269"/>
      <c r="J565" s="269"/>
    </row>
    <row r="566" spans="1:10" x14ac:dyDescent="0.2">
      <c r="A566" s="82"/>
      <c r="B566" s="82"/>
      <c r="C566" s="266"/>
      <c r="D566" s="82"/>
      <c r="E566" s="267"/>
      <c r="F566" s="268"/>
      <c r="G566" s="268"/>
      <c r="H566" s="81"/>
      <c r="I566" s="269"/>
      <c r="J566" s="269"/>
    </row>
    <row r="567" spans="1:10" x14ac:dyDescent="0.2">
      <c r="A567" s="82"/>
      <c r="B567" s="82"/>
      <c r="C567" s="266"/>
      <c r="D567" s="82"/>
      <c r="E567" s="267"/>
      <c r="F567" s="268"/>
      <c r="G567" s="268"/>
      <c r="H567" s="81"/>
      <c r="I567" s="269"/>
      <c r="J567" s="269"/>
    </row>
    <row r="568" spans="1:10" x14ac:dyDescent="0.2">
      <c r="A568" s="82"/>
      <c r="B568" s="82"/>
      <c r="C568" s="266"/>
      <c r="D568" s="82"/>
      <c r="E568" s="267"/>
      <c r="F568" s="268"/>
      <c r="G568" s="268"/>
      <c r="H568" s="81"/>
      <c r="I568" s="269"/>
      <c r="J568" s="269"/>
    </row>
    <row r="569" spans="1:10" x14ac:dyDescent="0.2">
      <c r="A569" s="82"/>
      <c r="B569" s="82"/>
      <c r="C569" s="266"/>
      <c r="D569" s="82"/>
      <c r="E569" s="267"/>
      <c r="F569" s="268"/>
      <c r="G569" s="268"/>
      <c r="H569" s="81"/>
      <c r="I569" s="269"/>
      <c r="J569" s="269"/>
    </row>
    <row r="570" spans="1:10" x14ac:dyDescent="0.2">
      <c r="A570" s="82"/>
      <c r="B570" s="82"/>
      <c r="C570" s="266"/>
      <c r="D570" s="82"/>
      <c r="E570" s="267"/>
      <c r="F570" s="268"/>
      <c r="G570" s="268"/>
      <c r="H570" s="81"/>
      <c r="I570" s="269"/>
      <c r="J570" s="269"/>
    </row>
    <row r="571" spans="1:10" x14ac:dyDescent="0.2">
      <c r="A571" s="82"/>
      <c r="B571" s="82"/>
      <c r="C571" s="266"/>
      <c r="D571" s="82"/>
      <c r="E571" s="267"/>
      <c r="F571" s="268"/>
      <c r="G571" s="268"/>
      <c r="H571" s="81"/>
      <c r="I571" s="269"/>
      <c r="J571" s="269"/>
    </row>
    <row r="572" spans="1:10" x14ac:dyDescent="0.2">
      <c r="A572" s="82"/>
      <c r="B572" s="82"/>
      <c r="C572" s="266"/>
      <c r="D572" s="82"/>
      <c r="E572" s="267"/>
      <c r="F572" s="268"/>
      <c r="G572" s="268"/>
      <c r="H572" s="81"/>
      <c r="I572" s="269"/>
      <c r="J572" s="269"/>
    </row>
    <row r="573" spans="1:10" x14ac:dyDescent="0.2">
      <c r="A573" s="82"/>
      <c r="B573" s="82"/>
      <c r="C573" s="266"/>
      <c r="D573" s="82"/>
      <c r="E573" s="267"/>
      <c r="F573" s="268"/>
      <c r="G573" s="268"/>
      <c r="H573" s="81"/>
      <c r="I573" s="269"/>
      <c r="J573" s="269"/>
    </row>
    <row r="574" spans="1:10" x14ac:dyDescent="0.2">
      <c r="A574" s="82"/>
      <c r="B574" s="82"/>
      <c r="C574" s="266"/>
      <c r="D574" s="82"/>
      <c r="E574" s="267"/>
      <c r="F574" s="268"/>
      <c r="G574" s="268"/>
      <c r="H574" s="81"/>
      <c r="I574" s="269"/>
      <c r="J574" s="269"/>
    </row>
    <row r="575" spans="1:10" x14ac:dyDescent="0.2">
      <c r="A575" s="82"/>
      <c r="B575" s="82"/>
      <c r="C575" s="266"/>
      <c r="D575" s="82"/>
      <c r="E575" s="267"/>
      <c r="F575" s="268"/>
      <c r="G575" s="268"/>
      <c r="H575" s="81"/>
      <c r="I575" s="269"/>
      <c r="J575" s="269"/>
    </row>
    <row r="576" spans="1:10" x14ac:dyDescent="0.2">
      <c r="A576" s="82"/>
      <c r="B576" s="82"/>
      <c r="C576" s="266"/>
      <c r="D576" s="82"/>
      <c r="E576" s="267"/>
      <c r="F576" s="268"/>
      <c r="G576" s="268"/>
      <c r="H576" s="81"/>
      <c r="I576" s="269"/>
      <c r="J576" s="269"/>
    </row>
    <row r="577" spans="1:10" x14ac:dyDescent="0.2">
      <c r="A577" s="82"/>
      <c r="B577" s="82"/>
      <c r="C577" s="266"/>
      <c r="D577" s="82"/>
      <c r="E577" s="267"/>
      <c r="F577" s="268"/>
      <c r="G577" s="268"/>
      <c r="H577" s="81"/>
      <c r="I577" s="269"/>
      <c r="J577" s="269"/>
    </row>
    <row r="578" spans="1:10" x14ac:dyDescent="0.2">
      <c r="A578" s="82"/>
      <c r="B578" s="82"/>
      <c r="C578" s="266"/>
      <c r="D578" s="82"/>
      <c r="E578" s="267"/>
      <c r="F578" s="268"/>
      <c r="G578" s="268"/>
      <c r="H578" s="81"/>
      <c r="I578" s="269"/>
      <c r="J578" s="269"/>
    </row>
    <row r="579" spans="1:10" x14ac:dyDescent="0.2">
      <c r="A579" s="82"/>
      <c r="B579" s="82"/>
      <c r="C579" s="266"/>
      <c r="D579" s="82"/>
      <c r="E579" s="267"/>
      <c r="F579" s="268"/>
      <c r="G579" s="268"/>
      <c r="H579" s="81"/>
      <c r="I579" s="269"/>
      <c r="J579" s="269"/>
    </row>
    <row r="580" spans="1:10" x14ac:dyDescent="0.2">
      <c r="A580" s="82"/>
      <c r="B580" s="82"/>
      <c r="C580" s="266"/>
      <c r="D580" s="82"/>
      <c r="E580" s="267"/>
      <c r="F580" s="268"/>
      <c r="G580" s="268"/>
      <c r="H580" s="81"/>
      <c r="I580" s="269"/>
      <c r="J580" s="269"/>
    </row>
    <row r="581" spans="1:10" x14ac:dyDescent="0.2">
      <c r="A581" s="82"/>
      <c r="B581" s="82"/>
      <c r="C581" s="266"/>
      <c r="D581" s="82"/>
      <c r="E581" s="267"/>
      <c r="F581" s="268"/>
      <c r="G581" s="268"/>
      <c r="H581" s="81"/>
      <c r="I581" s="269"/>
      <c r="J581" s="269"/>
    </row>
    <row r="582" spans="1:10" x14ac:dyDescent="0.2">
      <c r="A582" s="82"/>
      <c r="B582" s="82"/>
      <c r="C582" s="266"/>
      <c r="D582" s="82"/>
      <c r="E582" s="267"/>
      <c r="F582" s="268"/>
      <c r="G582" s="268"/>
      <c r="H582" s="81"/>
      <c r="I582" s="269"/>
      <c r="J582" s="269"/>
    </row>
    <row r="583" spans="1:10" x14ac:dyDescent="0.2">
      <c r="A583" s="82"/>
      <c r="B583" s="82"/>
      <c r="C583" s="266"/>
      <c r="D583" s="82"/>
      <c r="E583" s="267"/>
      <c r="F583" s="268"/>
      <c r="G583" s="268"/>
      <c r="H583" s="81"/>
      <c r="I583" s="269"/>
      <c r="J583" s="269"/>
    </row>
    <row r="584" spans="1:10" x14ac:dyDescent="0.2">
      <c r="A584" s="82"/>
      <c r="B584" s="82"/>
      <c r="C584" s="266"/>
      <c r="D584" s="82"/>
      <c r="E584" s="267"/>
      <c r="F584" s="268"/>
      <c r="G584" s="268"/>
      <c r="H584" s="81"/>
      <c r="I584" s="269"/>
      <c r="J584" s="269"/>
    </row>
    <row r="585" spans="1:10" x14ac:dyDescent="0.2">
      <c r="A585" s="82"/>
      <c r="B585" s="82"/>
      <c r="C585" s="266"/>
      <c r="D585" s="82"/>
      <c r="E585" s="267"/>
      <c r="F585" s="268"/>
      <c r="G585" s="268"/>
      <c r="H585" s="81"/>
      <c r="I585" s="269"/>
      <c r="J585" s="269"/>
    </row>
    <row r="586" spans="1:10" x14ac:dyDescent="0.2">
      <c r="A586" s="82"/>
      <c r="B586" s="82"/>
      <c r="C586" s="266"/>
      <c r="D586" s="82"/>
      <c r="E586" s="267"/>
      <c r="F586" s="268"/>
      <c r="G586" s="268"/>
      <c r="H586" s="81"/>
      <c r="I586" s="269"/>
      <c r="J586" s="269"/>
    </row>
    <row r="587" spans="1:10" x14ac:dyDescent="0.2">
      <c r="A587" s="82"/>
      <c r="B587" s="82"/>
      <c r="C587" s="266"/>
      <c r="D587" s="82"/>
      <c r="E587" s="267"/>
      <c r="F587" s="268"/>
      <c r="G587" s="268"/>
      <c r="H587" s="81"/>
      <c r="I587" s="269"/>
      <c r="J587" s="269"/>
    </row>
    <row r="588" spans="1:10" x14ac:dyDescent="0.2">
      <c r="A588" s="82"/>
      <c r="B588" s="82"/>
      <c r="C588" s="266"/>
      <c r="D588" s="82"/>
      <c r="E588" s="267"/>
      <c r="F588" s="268"/>
      <c r="G588" s="268"/>
      <c r="H588" s="81"/>
      <c r="I588" s="269"/>
      <c r="J588" s="269"/>
    </row>
    <row r="589" spans="1:10" x14ac:dyDescent="0.2">
      <c r="A589" s="82"/>
      <c r="B589" s="82"/>
      <c r="C589" s="266"/>
      <c r="D589" s="82"/>
      <c r="E589" s="267"/>
      <c r="F589" s="268"/>
      <c r="G589" s="268"/>
      <c r="H589" s="81"/>
      <c r="I589" s="269"/>
      <c r="J589" s="269"/>
    </row>
    <row r="590" spans="1:10" x14ac:dyDescent="0.2">
      <c r="A590" s="82"/>
      <c r="B590" s="82"/>
      <c r="C590" s="266"/>
      <c r="D590" s="82"/>
      <c r="E590" s="267"/>
      <c r="F590" s="268"/>
      <c r="G590" s="268"/>
      <c r="H590" s="81"/>
      <c r="I590" s="269"/>
      <c r="J590" s="269"/>
    </row>
    <row r="591" spans="1:10" x14ac:dyDescent="0.2">
      <c r="A591" s="82"/>
      <c r="B591" s="82"/>
      <c r="C591" s="266"/>
      <c r="D591" s="82"/>
      <c r="E591" s="267"/>
      <c r="F591" s="268"/>
      <c r="G591" s="268"/>
      <c r="H591" s="81"/>
      <c r="I591" s="269"/>
      <c r="J591" s="269"/>
    </row>
    <row r="592" spans="1:10" x14ac:dyDescent="0.2">
      <c r="A592" s="82"/>
      <c r="B592" s="82"/>
      <c r="C592" s="266"/>
      <c r="D592" s="82"/>
      <c r="E592" s="267"/>
      <c r="F592" s="268"/>
      <c r="G592" s="268"/>
      <c r="H592" s="81"/>
      <c r="I592" s="269"/>
      <c r="J592" s="269"/>
    </row>
    <row r="593" spans="1:10" x14ac:dyDescent="0.2">
      <c r="A593" s="82"/>
      <c r="B593" s="82"/>
      <c r="C593" s="266"/>
      <c r="D593" s="82"/>
      <c r="E593" s="267"/>
      <c r="F593" s="268"/>
      <c r="G593" s="268"/>
      <c r="H593" s="81"/>
      <c r="I593" s="269"/>
      <c r="J593" s="269"/>
    </row>
    <row r="594" spans="1:10" x14ac:dyDescent="0.2">
      <c r="A594" s="82"/>
      <c r="B594" s="82"/>
      <c r="C594" s="266"/>
      <c r="D594" s="82"/>
      <c r="E594" s="267"/>
      <c r="F594" s="268"/>
      <c r="G594" s="268"/>
      <c r="H594" s="81"/>
      <c r="I594" s="269"/>
      <c r="J594" s="269"/>
    </row>
    <row r="595" spans="1:10" x14ac:dyDescent="0.2">
      <c r="A595" s="82"/>
      <c r="B595" s="82"/>
      <c r="C595" s="266"/>
      <c r="D595" s="82"/>
      <c r="E595" s="267"/>
      <c r="F595" s="268"/>
      <c r="G595" s="268"/>
      <c r="H595" s="81"/>
      <c r="I595" s="269"/>
      <c r="J595" s="269"/>
    </row>
    <row r="596" spans="1:10" x14ac:dyDescent="0.2">
      <c r="A596" s="82"/>
      <c r="B596" s="82"/>
      <c r="C596" s="266"/>
      <c r="D596" s="82"/>
      <c r="E596" s="267"/>
      <c r="F596" s="268"/>
      <c r="G596" s="268"/>
      <c r="H596" s="81"/>
      <c r="I596" s="269"/>
      <c r="J596" s="269"/>
    </row>
    <row r="597" spans="1:10" x14ac:dyDescent="0.2">
      <c r="A597" s="82"/>
      <c r="B597" s="82"/>
      <c r="C597" s="266"/>
      <c r="D597" s="82"/>
      <c r="E597" s="267"/>
      <c r="F597" s="268"/>
      <c r="G597" s="268"/>
      <c r="H597" s="81"/>
      <c r="I597" s="269"/>
      <c r="J597" s="269"/>
    </row>
    <row r="598" spans="1:10" x14ac:dyDescent="0.2">
      <c r="A598" s="82"/>
      <c r="B598" s="82"/>
      <c r="C598" s="266"/>
      <c r="D598" s="82"/>
      <c r="E598" s="267"/>
      <c r="F598" s="268"/>
      <c r="G598" s="268"/>
      <c r="H598" s="81"/>
      <c r="I598" s="269"/>
      <c r="J598" s="269"/>
    </row>
    <row r="599" spans="1:10" x14ac:dyDescent="0.2">
      <c r="A599" s="82"/>
      <c r="B599" s="82"/>
      <c r="C599" s="266"/>
      <c r="D599" s="82"/>
      <c r="E599" s="267"/>
      <c r="F599" s="268"/>
      <c r="G599" s="268"/>
      <c r="H599" s="81"/>
      <c r="I599" s="269"/>
      <c r="J599" s="269"/>
    </row>
    <row r="600" spans="1:10" x14ac:dyDescent="0.2">
      <c r="A600" s="82"/>
      <c r="B600" s="82"/>
      <c r="C600" s="266"/>
      <c r="D600" s="82"/>
      <c r="E600" s="267"/>
      <c r="F600" s="268"/>
      <c r="G600" s="268"/>
      <c r="H600" s="81"/>
      <c r="I600" s="269"/>
      <c r="J600" s="269"/>
    </row>
    <row r="601" spans="1:10" x14ac:dyDescent="0.2">
      <c r="A601" s="82"/>
      <c r="B601" s="82"/>
      <c r="C601" s="266"/>
      <c r="D601" s="82"/>
      <c r="E601" s="267"/>
      <c r="F601" s="268"/>
      <c r="G601" s="268"/>
      <c r="H601" s="81"/>
      <c r="I601" s="269"/>
      <c r="J601" s="269"/>
    </row>
    <row r="602" spans="1:10" x14ac:dyDescent="0.2">
      <c r="A602" s="82"/>
      <c r="B602" s="82"/>
      <c r="C602" s="266"/>
      <c r="D602" s="82"/>
      <c r="E602" s="267"/>
      <c r="F602" s="268"/>
      <c r="G602" s="268"/>
      <c r="H602" s="81"/>
      <c r="I602" s="269"/>
      <c r="J602" s="269"/>
    </row>
    <row r="603" spans="1:10" x14ac:dyDescent="0.2">
      <c r="A603" s="82"/>
      <c r="B603" s="82"/>
      <c r="C603" s="266"/>
      <c r="D603" s="82"/>
      <c r="E603" s="267"/>
      <c r="F603" s="268"/>
      <c r="G603" s="268"/>
      <c r="H603" s="81"/>
      <c r="I603" s="269"/>
      <c r="J603" s="269"/>
    </row>
    <row r="604" spans="1:10" x14ac:dyDescent="0.2">
      <c r="A604" s="82"/>
      <c r="B604" s="82"/>
      <c r="C604" s="266"/>
      <c r="D604" s="82"/>
      <c r="E604" s="267"/>
      <c r="F604" s="268"/>
      <c r="G604" s="268"/>
      <c r="H604" s="81"/>
      <c r="I604" s="269"/>
      <c r="J604" s="269"/>
    </row>
    <row r="605" spans="1:10" x14ac:dyDescent="0.2">
      <c r="A605" s="82"/>
      <c r="B605" s="82"/>
      <c r="C605" s="266"/>
      <c r="D605" s="82"/>
      <c r="E605" s="267"/>
      <c r="F605" s="268"/>
      <c r="G605" s="268"/>
      <c r="H605" s="81"/>
      <c r="I605" s="269"/>
      <c r="J605" s="269"/>
    </row>
    <row r="606" spans="1:10" x14ac:dyDescent="0.2">
      <c r="A606" s="82"/>
      <c r="B606" s="82"/>
      <c r="C606" s="266"/>
      <c r="D606" s="82"/>
      <c r="E606" s="267"/>
      <c r="F606" s="268"/>
      <c r="G606" s="268"/>
      <c r="H606" s="81"/>
      <c r="I606" s="269"/>
      <c r="J606" s="269"/>
    </row>
    <row r="607" spans="1:10" x14ac:dyDescent="0.2">
      <c r="A607" s="82"/>
      <c r="B607" s="82"/>
      <c r="C607" s="266"/>
      <c r="D607" s="82"/>
      <c r="E607" s="267"/>
      <c r="F607" s="268"/>
      <c r="G607" s="268"/>
      <c r="H607" s="81"/>
      <c r="I607" s="269"/>
      <c r="J607" s="269"/>
    </row>
    <row r="608" spans="1:10" x14ac:dyDescent="0.2">
      <c r="A608" s="82"/>
      <c r="B608" s="82"/>
      <c r="C608" s="266"/>
      <c r="D608" s="82"/>
      <c r="E608" s="267"/>
      <c r="F608" s="268"/>
      <c r="G608" s="268"/>
      <c r="H608" s="81"/>
      <c r="I608" s="269"/>
      <c r="J608" s="269"/>
    </row>
    <row r="609" spans="1:10" x14ac:dyDescent="0.2">
      <c r="A609" s="82"/>
      <c r="B609" s="82"/>
      <c r="C609" s="266"/>
      <c r="D609" s="82"/>
      <c r="E609" s="267"/>
      <c r="F609" s="268"/>
      <c r="G609" s="268"/>
      <c r="H609" s="81"/>
      <c r="I609" s="269"/>
      <c r="J609" s="269"/>
    </row>
    <row r="610" spans="1:10" x14ac:dyDescent="0.2">
      <c r="A610" s="82"/>
      <c r="B610" s="82"/>
      <c r="C610" s="266"/>
      <c r="D610" s="82"/>
      <c r="E610" s="267"/>
      <c r="F610" s="268"/>
      <c r="G610" s="268"/>
      <c r="H610" s="81"/>
      <c r="I610" s="269"/>
      <c r="J610" s="269"/>
    </row>
    <row r="611" spans="1:10" x14ac:dyDescent="0.2">
      <c r="A611" s="82"/>
      <c r="B611" s="82"/>
      <c r="C611" s="266"/>
      <c r="D611" s="82"/>
      <c r="E611" s="267"/>
      <c r="F611" s="268"/>
      <c r="G611" s="268"/>
      <c r="H611" s="81"/>
      <c r="I611" s="269"/>
      <c r="J611" s="269"/>
    </row>
    <row r="612" spans="1:10" x14ac:dyDescent="0.2">
      <c r="A612" s="82"/>
      <c r="B612" s="82"/>
      <c r="C612" s="266"/>
      <c r="D612" s="82"/>
      <c r="E612" s="267"/>
      <c r="F612" s="268"/>
      <c r="G612" s="268"/>
      <c r="H612" s="81"/>
      <c r="I612" s="269"/>
      <c r="J612" s="269"/>
    </row>
    <row r="613" spans="1:10" x14ac:dyDescent="0.2">
      <c r="A613" s="82"/>
      <c r="B613" s="82"/>
      <c r="C613" s="266"/>
      <c r="D613" s="82"/>
      <c r="E613" s="267"/>
      <c r="F613" s="268"/>
      <c r="G613" s="268"/>
      <c r="H613" s="81"/>
      <c r="I613" s="269"/>
      <c r="J613" s="269"/>
    </row>
    <row r="614" spans="1:10" x14ac:dyDescent="0.2">
      <c r="A614" s="82"/>
      <c r="B614" s="82"/>
      <c r="C614" s="266"/>
      <c r="D614" s="82"/>
      <c r="E614" s="267"/>
      <c r="F614" s="268"/>
      <c r="G614" s="268"/>
      <c r="H614" s="81"/>
      <c r="I614" s="269"/>
      <c r="J614" s="269"/>
    </row>
    <row r="615" spans="1:10" x14ac:dyDescent="0.2">
      <c r="A615" s="82"/>
      <c r="B615" s="82"/>
      <c r="C615" s="266"/>
      <c r="D615" s="82"/>
      <c r="E615" s="267"/>
      <c r="F615" s="268"/>
      <c r="G615" s="268"/>
      <c r="H615" s="81"/>
      <c r="I615" s="269"/>
      <c r="J615" s="269"/>
    </row>
    <row r="616" spans="1:10" x14ac:dyDescent="0.2">
      <c r="A616" s="82"/>
      <c r="B616" s="82"/>
      <c r="C616" s="266"/>
      <c r="D616" s="82"/>
      <c r="E616" s="267"/>
      <c r="F616" s="268"/>
      <c r="G616" s="268"/>
      <c r="H616" s="81"/>
      <c r="I616" s="269"/>
      <c r="J616" s="269"/>
    </row>
    <row r="617" spans="1:10" x14ac:dyDescent="0.2">
      <c r="A617" s="82"/>
      <c r="B617" s="82"/>
      <c r="C617" s="266"/>
      <c r="D617" s="82"/>
      <c r="E617" s="267"/>
      <c r="F617" s="268"/>
      <c r="G617" s="268"/>
      <c r="H617" s="81"/>
      <c r="I617" s="269"/>
      <c r="J617" s="269"/>
    </row>
    <row r="618" spans="1:10" x14ac:dyDescent="0.2">
      <c r="A618" s="82"/>
      <c r="B618" s="82"/>
      <c r="C618" s="266"/>
      <c r="D618" s="82"/>
      <c r="E618" s="267"/>
      <c r="F618" s="268"/>
      <c r="G618" s="268"/>
      <c r="H618" s="81"/>
      <c r="I618" s="269"/>
      <c r="J618" s="269"/>
    </row>
    <row r="619" spans="1:10" x14ac:dyDescent="0.2">
      <c r="A619" s="82"/>
      <c r="B619" s="82"/>
      <c r="C619" s="266"/>
      <c r="D619" s="82"/>
      <c r="E619" s="267"/>
      <c r="F619" s="268"/>
      <c r="G619" s="268"/>
      <c r="H619" s="81"/>
      <c r="I619" s="269"/>
      <c r="J619" s="269"/>
    </row>
    <row r="620" spans="1:10" x14ac:dyDescent="0.2">
      <c r="A620" s="82"/>
      <c r="B620" s="82"/>
      <c r="C620" s="266"/>
      <c r="D620" s="82"/>
      <c r="E620" s="267"/>
      <c r="F620" s="268"/>
      <c r="G620" s="268"/>
      <c r="H620" s="81"/>
      <c r="I620" s="269"/>
      <c r="J620" s="269"/>
    </row>
    <row r="621" spans="1:10" x14ac:dyDescent="0.2">
      <c r="A621" s="82"/>
      <c r="B621" s="82"/>
      <c r="C621" s="266"/>
      <c r="D621" s="82"/>
      <c r="E621" s="267"/>
      <c r="F621" s="268"/>
      <c r="G621" s="268"/>
      <c r="H621" s="81"/>
      <c r="I621" s="269"/>
      <c r="J621" s="269"/>
    </row>
    <row r="622" spans="1:10" x14ac:dyDescent="0.2">
      <c r="A622" s="82"/>
      <c r="B622" s="82"/>
      <c r="C622" s="266"/>
      <c r="D622" s="82"/>
      <c r="E622" s="267"/>
      <c r="F622" s="268"/>
      <c r="G622" s="268"/>
      <c r="H622" s="81"/>
      <c r="I622" s="269"/>
      <c r="J622" s="269"/>
    </row>
    <row r="623" spans="1:10" x14ac:dyDescent="0.2">
      <c r="A623" s="82"/>
      <c r="B623" s="82"/>
      <c r="C623" s="266"/>
      <c r="D623" s="82"/>
      <c r="E623" s="267"/>
      <c r="F623" s="268"/>
      <c r="G623" s="268"/>
      <c r="H623" s="81"/>
      <c r="I623" s="269"/>
      <c r="J623" s="269"/>
    </row>
    <row r="624" spans="1:10" x14ac:dyDescent="0.2">
      <c r="A624" s="82"/>
      <c r="B624" s="82"/>
      <c r="C624" s="266"/>
      <c r="D624" s="82"/>
      <c r="E624" s="267"/>
      <c r="F624" s="268"/>
      <c r="G624" s="268"/>
      <c r="H624" s="81"/>
      <c r="I624" s="269"/>
      <c r="J624" s="269"/>
    </row>
    <row r="625" spans="1:10" x14ac:dyDescent="0.2">
      <c r="A625" s="82"/>
      <c r="B625" s="82"/>
      <c r="C625" s="266"/>
      <c r="D625" s="82"/>
      <c r="E625" s="267"/>
      <c r="F625" s="268"/>
      <c r="G625" s="268"/>
      <c r="H625" s="81"/>
      <c r="I625" s="269"/>
      <c r="J625" s="269"/>
    </row>
    <row r="626" spans="1:10" x14ac:dyDescent="0.2">
      <c r="A626" s="82"/>
      <c r="B626" s="82"/>
      <c r="C626" s="266"/>
      <c r="D626" s="82"/>
      <c r="E626" s="267"/>
      <c r="F626" s="268"/>
      <c r="G626" s="268"/>
      <c r="H626" s="81"/>
      <c r="I626" s="269"/>
      <c r="J626" s="269"/>
    </row>
    <row r="627" spans="1:10" x14ac:dyDescent="0.2">
      <c r="A627" s="82"/>
      <c r="B627" s="82"/>
      <c r="C627" s="266"/>
      <c r="D627" s="82"/>
      <c r="E627" s="267"/>
      <c r="F627" s="268"/>
      <c r="G627" s="268"/>
      <c r="H627" s="81"/>
      <c r="I627" s="269"/>
      <c r="J627" s="269"/>
    </row>
    <row r="628" spans="1:10" x14ac:dyDescent="0.2">
      <c r="A628" s="82"/>
      <c r="B628" s="82"/>
      <c r="C628" s="266"/>
      <c r="D628" s="82"/>
      <c r="E628" s="267"/>
      <c r="F628" s="268"/>
      <c r="G628" s="268"/>
      <c r="H628" s="81"/>
      <c r="I628" s="269"/>
      <c r="J628" s="269"/>
    </row>
    <row r="629" spans="1:10" x14ac:dyDescent="0.2">
      <c r="A629" s="82"/>
      <c r="B629" s="82"/>
      <c r="C629" s="266"/>
      <c r="D629" s="82"/>
      <c r="E629" s="267"/>
      <c r="F629" s="268"/>
      <c r="G629" s="268"/>
      <c r="H629" s="81"/>
      <c r="I629" s="269"/>
      <c r="J629" s="269"/>
    </row>
    <row r="630" spans="1:10" x14ac:dyDescent="0.2">
      <c r="A630" s="82"/>
      <c r="B630" s="82"/>
      <c r="C630" s="266"/>
      <c r="D630" s="82"/>
      <c r="E630" s="267"/>
      <c r="F630" s="268"/>
      <c r="G630" s="268"/>
      <c r="H630" s="81"/>
      <c r="I630" s="269"/>
      <c r="J630" s="269"/>
    </row>
    <row r="631" spans="1:10" x14ac:dyDescent="0.2">
      <c r="A631" s="82"/>
      <c r="B631" s="82"/>
      <c r="C631" s="266"/>
      <c r="D631" s="82"/>
      <c r="E631" s="267"/>
      <c r="F631" s="268"/>
      <c r="G631" s="268"/>
      <c r="H631" s="81"/>
      <c r="I631" s="269"/>
      <c r="J631" s="269"/>
    </row>
    <row r="632" spans="1:10" x14ac:dyDescent="0.2">
      <c r="A632" s="82"/>
      <c r="B632" s="82"/>
      <c r="C632" s="266"/>
      <c r="D632" s="82"/>
      <c r="E632" s="267"/>
      <c r="F632" s="268"/>
      <c r="G632" s="268"/>
      <c r="H632" s="81"/>
      <c r="I632" s="269"/>
      <c r="J632" s="269"/>
    </row>
    <row r="633" spans="1:10" x14ac:dyDescent="0.2">
      <c r="A633" s="82"/>
      <c r="B633" s="82"/>
      <c r="C633" s="266"/>
      <c r="D633" s="82"/>
      <c r="E633" s="267"/>
      <c r="F633" s="268"/>
      <c r="G633" s="268"/>
      <c r="H633" s="81"/>
      <c r="I633" s="269"/>
      <c r="J633" s="269"/>
    </row>
    <row r="634" spans="1:10" x14ac:dyDescent="0.2">
      <c r="A634" s="82"/>
      <c r="B634" s="82"/>
      <c r="C634" s="266"/>
      <c r="D634" s="82"/>
      <c r="E634" s="267"/>
      <c r="F634" s="268"/>
      <c r="G634" s="268"/>
      <c r="H634" s="81"/>
      <c r="I634" s="269"/>
      <c r="J634" s="269"/>
    </row>
    <row r="635" spans="1:10" x14ac:dyDescent="0.2">
      <c r="A635" s="82"/>
      <c r="B635" s="82"/>
      <c r="C635" s="266"/>
      <c r="D635" s="82"/>
      <c r="E635" s="267"/>
      <c r="F635" s="268"/>
      <c r="G635" s="268"/>
      <c r="H635" s="81"/>
      <c r="I635" s="269"/>
      <c r="J635" s="269"/>
    </row>
    <row r="636" spans="1:10" x14ac:dyDescent="0.2">
      <c r="A636" s="82"/>
      <c r="B636" s="82"/>
      <c r="C636" s="266"/>
      <c r="D636" s="82"/>
      <c r="E636" s="267"/>
      <c r="F636" s="268"/>
      <c r="G636" s="268"/>
      <c r="H636" s="81"/>
      <c r="I636" s="269"/>
      <c r="J636" s="269"/>
    </row>
    <row r="637" spans="1:10" x14ac:dyDescent="0.2">
      <c r="A637" s="82"/>
      <c r="B637" s="82"/>
      <c r="C637" s="266"/>
      <c r="D637" s="82"/>
      <c r="E637" s="267"/>
      <c r="F637" s="268"/>
      <c r="G637" s="268"/>
      <c r="H637" s="81"/>
      <c r="I637" s="269"/>
      <c r="J637" s="269"/>
    </row>
    <row r="638" spans="1:10" x14ac:dyDescent="0.2">
      <c r="A638" s="82"/>
      <c r="B638" s="82"/>
      <c r="C638" s="266"/>
      <c r="D638" s="82"/>
      <c r="E638" s="267"/>
      <c r="F638" s="268"/>
      <c r="G638" s="268"/>
      <c r="H638" s="81"/>
      <c r="I638" s="269"/>
      <c r="J638" s="269"/>
    </row>
    <row r="639" spans="1:10" x14ac:dyDescent="0.2">
      <c r="A639" s="82"/>
      <c r="B639" s="82"/>
      <c r="C639" s="266"/>
      <c r="D639" s="82"/>
      <c r="E639" s="267"/>
      <c r="F639" s="268"/>
      <c r="G639" s="268"/>
      <c r="H639" s="81"/>
      <c r="I639" s="269"/>
      <c r="J639" s="269"/>
    </row>
    <row r="640" spans="1:10" x14ac:dyDescent="0.2">
      <c r="A640" s="82"/>
      <c r="B640" s="82"/>
      <c r="C640" s="266"/>
      <c r="D640" s="82"/>
      <c r="E640" s="267"/>
      <c r="F640" s="268"/>
      <c r="G640" s="268"/>
      <c r="H640" s="81"/>
      <c r="I640" s="269"/>
      <c r="J640" s="269"/>
    </row>
    <row r="641" spans="1:10" x14ac:dyDescent="0.2">
      <c r="A641" s="82"/>
      <c r="B641" s="82"/>
      <c r="C641" s="266"/>
      <c r="D641" s="82"/>
      <c r="E641" s="267"/>
      <c r="F641" s="268"/>
      <c r="G641" s="268"/>
      <c r="H641" s="81"/>
      <c r="I641" s="269"/>
      <c r="J641" s="269"/>
    </row>
    <row r="642" spans="1:10" x14ac:dyDescent="0.2">
      <c r="A642" s="82"/>
      <c r="B642" s="82"/>
      <c r="C642" s="266"/>
      <c r="D642" s="82"/>
      <c r="E642" s="267"/>
      <c r="F642" s="268"/>
      <c r="G642" s="268"/>
      <c r="H642" s="81"/>
      <c r="I642" s="269"/>
      <c r="J642" s="269"/>
    </row>
    <row r="643" spans="1:10" x14ac:dyDescent="0.2">
      <c r="A643" s="82"/>
      <c r="B643" s="82"/>
      <c r="C643" s="266"/>
      <c r="D643" s="82"/>
      <c r="E643" s="267"/>
      <c r="F643" s="268"/>
      <c r="G643" s="268"/>
      <c r="H643" s="81"/>
      <c r="I643" s="269"/>
      <c r="J643" s="269"/>
    </row>
    <row r="644" spans="1:10" x14ac:dyDescent="0.2">
      <c r="A644" s="82"/>
      <c r="B644" s="82"/>
      <c r="C644" s="266"/>
      <c r="D644" s="82"/>
      <c r="E644" s="267"/>
      <c r="F644" s="268"/>
      <c r="G644" s="268"/>
      <c r="H644" s="81"/>
      <c r="I644" s="269"/>
      <c r="J644" s="269"/>
    </row>
    <row r="645" spans="1:10" x14ac:dyDescent="0.2">
      <c r="A645" s="82"/>
      <c r="B645" s="82"/>
      <c r="C645" s="266"/>
      <c r="D645" s="82"/>
      <c r="E645" s="267"/>
      <c r="F645" s="268"/>
      <c r="G645" s="268"/>
      <c r="H645" s="81"/>
      <c r="I645" s="269"/>
      <c r="J645" s="269"/>
    </row>
    <row r="646" spans="1:10" x14ac:dyDescent="0.2">
      <c r="A646" s="82"/>
      <c r="B646" s="82"/>
      <c r="C646" s="266"/>
      <c r="D646" s="82"/>
      <c r="E646" s="267"/>
      <c r="F646" s="268"/>
      <c r="G646" s="268"/>
      <c r="H646" s="81"/>
      <c r="I646" s="269"/>
      <c r="J646" s="269"/>
    </row>
    <row r="647" spans="1:10" x14ac:dyDescent="0.2">
      <c r="A647" s="82"/>
      <c r="B647" s="82"/>
      <c r="C647" s="266"/>
      <c r="D647" s="82"/>
      <c r="E647" s="267"/>
      <c r="F647" s="268"/>
      <c r="G647" s="268"/>
      <c r="H647" s="81"/>
      <c r="I647" s="269"/>
      <c r="J647" s="269"/>
    </row>
    <row r="648" spans="1:10" x14ac:dyDescent="0.2">
      <c r="A648" s="82"/>
      <c r="B648" s="82"/>
      <c r="C648" s="266"/>
      <c r="D648" s="82"/>
      <c r="E648" s="267"/>
      <c r="F648" s="268"/>
      <c r="G648" s="268"/>
      <c r="H648" s="81"/>
      <c r="I648" s="269"/>
      <c r="J648" s="269"/>
    </row>
    <row r="649" spans="1:10" x14ac:dyDescent="0.2">
      <c r="A649" s="82"/>
      <c r="B649" s="82"/>
      <c r="C649" s="266"/>
      <c r="D649" s="82"/>
      <c r="E649" s="267"/>
      <c r="F649" s="268"/>
      <c r="G649" s="268"/>
      <c r="H649" s="81"/>
      <c r="I649" s="269"/>
      <c r="J649" s="269"/>
    </row>
    <row r="650" spans="1:10" x14ac:dyDescent="0.2">
      <c r="A650" s="82"/>
      <c r="B650" s="82"/>
      <c r="C650" s="266"/>
      <c r="D650" s="82"/>
      <c r="E650" s="267"/>
      <c r="F650" s="268"/>
      <c r="G650" s="268"/>
      <c r="H650" s="81"/>
      <c r="I650" s="269"/>
      <c r="J650" s="269"/>
    </row>
    <row r="651" spans="1:10" x14ac:dyDescent="0.2">
      <c r="A651" s="82"/>
      <c r="B651" s="82"/>
      <c r="C651" s="266"/>
      <c r="D651" s="82"/>
      <c r="E651" s="267"/>
      <c r="F651" s="268"/>
      <c r="G651" s="268"/>
      <c r="H651" s="81"/>
      <c r="I651" s="269"/>
      <c r="J651" s="269"/>
    </row>
    <row r="652" spans="1:10" x14ac:dyDescent="0.2">
      <c r="A652" s="82"/>
      <c r="B652" s="82"/>
      <c r="C652" s="266"/>
      <c r="D652" s="82"/>
      <c r="E652" s="267"/>
      <c r="F652" s="268"/>
      <c r="G652" s="268"/>
      <c r="H652" s="81"/>
      <c r="I652" s="269"/>
      <c r="J652" s="269"/>
    </row>
    <row r="653" spans="1:10" x14ac:dyDescent="0.2">
      <c r="A653" s="82"/>
      <c r="B653" s="82"/>
      <c r="C653" s="266"/>
      <c r="D653" s="82"/>
      <c r="E653" s="267"/>
      <c r="F653" s="268"/>
      <c r="G653" s="268"/>
      <c r="H653" s="81"/>
      <c r="I653" s="269"/>
      <c r="J653" s="269"/>
    </row>
    <row r="654" spans="1:10" x14ac:dyDescent="0.2">
      <c r="A654" s="82"/>
      <c r="B654" s="82"/>
      <c r="C654" s="266"/>
      <c r="D654" s="82"/>
      <c r="E654" s="267"/>
      <c r="F654" s="268"/>
      <c r="G654" s="268"/>
      <c r="H654" s="81"/>
      <c r="I654" s="269"/>
      <c r="J654" s="269"/>
    </row>
    <row r="655" spans="1:10" x14ac:dyDescent="0.2">
      <c r="A655" s="82"/>
      <c r="B655" s="82"/>
      <c r="C655" s="266"/>
      <c r="D655" s="82"/>
      <c r="E655" s="267"/>
      <c r="F655" s="268"/>
      <c r="G655" s="268"/>
      <c r="H655" s="81"/>
      <c r="I655" s="269"/>
      <c r="J655" s="269"/>
    </row>
    <row r="656" spans="1:10" x14ac:dyDescent="0.2">
      <c r="A656" s="82"/>
      <c r="B656" s="82"/>
      <c r="C656" s="266"/>
      <c r="D656" s="82"/>
      <c r="E656" s="267"/>
      <c r="F656" s="268"/>
      <c r="G656" s="268"/>
      <c r="H656" s="81"/>
      <c r="I656" s="269"/>
      <c r="J656" s="269"/>
    </row>
    <row r="657" spans="1:10" x14ac:dyDescent="0.2">
      <c r="A657" s="82"/>
      <c r="B657" s="82"/>
      <c r="C657" s="266"/>
      <c r="D657" s="82"/>
      <c r="E657" s="267"/>
      <c r="F657" s="268"/>
      <c r="G657" s="268"/>
      <c r="H657" s="81"/>
      <c r="I657" s="269"/>
      <c r="J657" s="269"/>
    </row>
    <row r="658" spans="1:10" x14ac:dyDescent="0.2">
      <c r="A658" s="82"/>
      <c r="B658" s="82"/>
      <c r="C658" s="266"/>
      <c r="D658" s="82"/>
      <c r="E658" s="267"/>
      <c r="F658" s="268"/>
      <c r="G658" s="268"/>
      <c r="H658" s="81"/>
      <c r="I658" s="269"/>
      <c r="J658" s="269"/>
    </row>
    <row r="659" spans="1:10" x14ac:dyDescent="0.2">
      <c r="A659" s="82"/>
      <c r="B659" s="82"/>
      <c r="C659" s="266"/>
      <c r="D659" s="82"/>
      <c r="E659" s="267"/>
      <c r="F659" s="268"/>
      <c r="G659" s="268"/>
      <c r="H659" s="81"/>
      <c r="I659" s="269"/>
      <c r="J659" s="269"/>
    </row>
    <row r="660" spans="1:10" x14ac:dyDescent="0.2">
      <c r="A660" s="82"/>
      <c r="B660" s="82"/>
      <c r="C660" s="266"/>
      <c r="D660" s="82"/>
      <c r="E660" s="267"/>
      <c r="F660" s="268"/>
      <c r="G660" s="268"/>
      <c r="H660" s="81"/>
      <c r="I660" s="269"/>
      <c r="J660" s="269"/>
    </row>
    <row r="661" spans="1:10" x14ac:dyDescent="0.2">
      <c r="A661" s="82"/>
      <c r="B661" s="82"/>
      <c r="C661" s="266"/>
      <c r="D661" s="82"/>
      <c r="E661" s="267"/>
      <c r="F661" s="268"/>
      <c r="G661" s="268"/>
      <c r="H661" s="81"/>
      <c r="I661" s="269"/>
      <c r="J661" s="269"/>
    </row>
    <row r="662" spans="1:10" x14ac:dyDescent="0.2">
      <c r="A662" s="82"/>
      <c r="B662" s="82"/>
      <c r="C662" s="266"/>
      <c r="D662" s="82"/>
      <c r="E662" s="267"/>
      <c r="F662" s="268"/>
      <c r="G662" s="268"/>
      <c r="H662" s="81"/>
      <c r="I662" s="269"/>
      <c r="J662" s="269"/>
    </row>
    <row r="663" spans="1:10" x14ac:dyDescent="0.2">
      <c r="A663" s="82"/>
      <c r="B663" s="82"/>
      <c r="C663" s="266"/>
      <c r="D663" s="82"/>
      <c r="E663" s="267"/>
      <c r="F663" s="268"/>
      <c r="G663" s="268"/>
      <c r="H663" s="81"/>
      <c r="I663" s="269"/>
      <c r="J663" s="269"/>
    </row>
    <row r="664" spans="1:10" x14ac:dyDescent="0.2">
      <c r="A664" s="82"/>
      <c r="B664" s="82"/>
      <c r="C664" s="266"/>
      <c r="D664" s="82"/>
      <c r="E664" s="267"/>
      <c r="F664" s="268"/>
      <c r="G664" s="268"/>
      <c r="H664" s="81"/>
      <c r="I664" s="269"/>
      <c r="J664" s="269"/>
    </row>
    <row r="665" spans="1:10" x14ac:dyDescent="0.2">
      <c r="A665" s="82"/>
      <c r="B665" s="82"/>
      <c r="C665" s="266"/>
      <c r="D665" s="82"/>
      <c r="E665" s="267"/>
      <c r="F665" s="268"/>
      <c r="G665" s="268"/>
      <c r="H665" s="81"/>
      <c r="I665" s="269"/>
      <c r="J665" s="269"/>
    </row>
    <row r="666" spans="1:10" x14ac:dyDescent="0.2">
      <c r="A666" s="82"/>
      <c r="B666" s="82"/>
      <c r="C666" s="266"/>
      <c r="D666" s="82"/>
      <c r="E666" s="267"/>
      <c r="F666" s="268"/>
      <c r="G666" s="268"/>
      <c r="H666" s="81"/>
      <c r="I666" s="269"/>
      <c r="J666" s="269"/>
    </row>
    <row r="667" spans="1:10" x14ac:dyDescent="0.2">
      <c r="A667" s="82"/>
      <c r="B667" s="82"/>
      <c r="C667" s="266"/>
      <c r="D667" s="82"/>
      <c r="E667" s="267"/>
      <c r="F667" s="268"/>
      <c r="G667" s="268"/>
      <c r="H667" s="81"/>
      <c r="I667" s="269"/>
      <c r="J667" s="269"/>
    </row>
    <row r="668" spans="1:10" x14ac:dyDescent="0.2">
      <c r="A668" s="82"/>
      <c r="B668" s="82"/>
      <c r="C668" s="266"/>
      <c r="D668" s="82"/>
      <c r="E668" s="267"/>
      <c r="F668" s="268"/>
      <c r="G668" s="268"/>
      <c r="H668" s="81"/>
      <c r="I668" s="269"/>
      <c r="J668" s="269"/>
    </row>
    <row r="669" spans="1:10" x14ac:dyDescent="0.2">
      <c r="A669" s="82"/>
      <c r="B669" s="82"/>
      <c r="C669" s="266"/>
      <c r="D669" s="82"/>
      <c r="E669" s="267"/>
      <c r="F669" s="268"/>
      <c r="G669" s="268"/>
      <c r="H669" s="81"/>
      <c r="I669" s="269"/>
      <c r="J669" s="269"/>
    </row>
    <row r="670" spans="1:10" x14ac:dyDescent="0.2">
      <c r="A670" s="82"/>
      <c r="B670" s="82"/>
      <c r="C670" s="266"/>
      <c r="D670" s="82"/>
      <c r="E670" s="267"/>
      <c r="F670" s="268"/>
      <c r="G670" s="268"/>
      <c r="H670" s="81"/>
      <c r="I670" s="269"/>
      <c r="J670" s="269"/>
    </row>
    <row r="671" spans="1:10" x14ac:dyDescent="0.2">
      <c r="A671" s="82"/>
      <c r="B671" s="82"/>
      <c r="C671" s="266"/>
      <c r="D671" s="82"/>
      <c r="E671" s="267"/>
      <c r="F671" s="268"/>
      <c r="G671" s="268"/>
      <c r="H671" s="81"/>
      <c r="I671" s="269"/>
      <c r="J671" s="269"/>
    </row>
    <row r="672" spans="1:10" x14ac:dyDescent="0.2">
      <c r="A672" s="82"/>
      <c r="B672" s="82"/>
      <c r="C672" s="266"/>
      <c r="D672" s="82"/>
      <c r="E672" s="267"/>
      <c r="F672" s="268"/>
      <c r="G672" s="268"/>
      <c r="H672" s="81"/>
      <c r="I672" s="269"/>
      <c r="J672" s="269"/>
    </row>
    <row r="673" spans="1:10" x14ac:dyDescent="0.2">
      <c r="A673" s="82"/>
      <c r="B673" s="82"/>
      <c r="C673" s="266"/>
      <c r="D673" s="82"/>
      <c r="E673" s="267"/>
      <c r="F673" s="268"/>
      <c r="G673" s="268"/>
      <c r="H673" s="81"/>
      <c r="I673" s="269"/>
      <c r="J673" s="269"/>
    </row>
    <row r="674" spans="1:10" x14ac:dyDescent="0.2">
      <c r="A674" s="82"/>
      <c r="B674" s="82"/>
      <c r="C674" s="266"/>
      <c r="D674" s="82"/>
      <c r="E674" s="267"/>
      <c r="F674" s="268"/>
      <c r="G674" s="268"/>
      <c r="H674" s="81"/>
      <c r="I674" s="269"/>
      <c r="J674" s="269"/>
    </row>
    <row r="675" spans="1:10" x14ac:dyDescent="0.2">
      <c r="A675" s="82"/>
      <c r="B675" s="82"/>
      <c r="C675" s="266"/>
      <c r="D675" s="82"/>
      <c r="E675" s="267"/>
      <c r="F675" s="268"/>
      <c r="G675" s="268"/>
      <c r="H675" s="81"/>
      <c r="I675" s="269"/>
      <c r="J675" s="269"/>
    </row>
    <row r="676" spans="1:10" x14ac:dyDescent="0.2">
      <c r="A676" s="82"/>
      <c r="B676" s="82"/>
      <c r="C676" s="266"/>
      <c r="D676" s="82"/>
      <c r="E676" s="267"/>
      <c r="F676" s="268"/>
      <c r="G676" s="268"/>
      <c r="H676" s="81"/>
      <c r="I676" s="269"/>
      <c r="J676" s="269"/>
    </row>
    <row r="677" spans="1:10" x14ac:dyDescent="0.2">
      <c r="A677" s="82"/>
      <c r="B677" s="82"/>
      <c r="C677" s="266"/>
      <c r="D677" s="82"/>
      <c r="E677" s="267"/>
      <c r="F677" s="268"/>
      <c r="G677" s="268"/>
      <c r="H677" s="81"/>
      <c r="I677" s="269"/>
      <c r="J677" s="269"/>
    </row>
    <row r="678" spans="1:10" x14ac:dyDescent="0.2">
      <c r="A678" s="82"/>
      <c r="B678" s="82"/>
      <c r="C678" s="266"/>
      <c r="D678" s="82"/>
      <c r="E678" s="267"/>
      <c r="F678" s="268"/>
      <c r="G678" s="268"/>
      <c r="H678" s="81"/>
      <c r="I678" s="269"/>
      <c r="J678" s="269"/>
    </row>
    <row r="679" spans="1:10" x14ac:dyDescent="0.2">
      <c r="A679" s="82"/>
      <c r="B679" s="82"/>
      <c r="C679" s="266"/>
      <c r="D679" s="82"/>
      <c r="E679" s="267"/>
      <c r="F679" s="268"/>
      <c r="G679" s="268"/>
      <c r="H679" s="81"/>
      <c r="I679" s="269"/>
      <c r="J679" s="269"/>
    </row>
    <row r="680" spans="1:10" x14ac:dyDescent="0.2">
      <c r="A680" s="82"/>
      <c r="B680" s="82"/>
      <c r="C680" s="266"/>
      <c r="D680" s="82"/>
      <c r="E680" s="267"/>
      <c r="F680" s="268"/>
      <c r="G680" s="268"/>
      <c r="H680" s="81"/>
      <c r="I680" s="269"/>
      <c r="J680" s="269"/>
    </row>
    <row r="681" spans="1:10" x14ac:dyDescent="0.2">
      <c r="A681" s="82"/>
      <c r="B681" s="82"/>
      <c r="C681" s="266"/>
      <c r="D681" s="82"/>
      <c r="E681" s="267"/>
      <c r="F681" s="268"/>
      <c r="G681" s="268"/>
      <c r="H681" s="81"/>
      <c r="I681" s="269"/>
      <c r="J681" s="269"/>
    </row>
    <row r="682" spans="1:10" x14ac:dyDescent="0.2">
      <c r="A682" s="82"/>
      <c r="B682" s="82"/>
      <c r="C682" s="266"/>
      <c r="D682" s="82"/>
      <c r="E682" s="267"/>
      <c r="F682" s="268"/>
      <c r="G682" s="268"/>
      <c r="H682" s="81"/>
      <c r="I682" s="269"/>
      <c r="J682" s="269"/>
    </row>
    <row r="683" spans="1:10" x14ac:dyDescent="0.2">
      <c r="A683" s="82"/>
      <c r="B683" s="82"/>
      <c r="C683" s="266"/>
      <c r="D683" s="82"/>
      <c r="E683" s="267"/>
      <c r="F683" s="268"/>
      <c r="G683" s="268"/>
      <c r="H683" s="81"/>
      <c r="I683" s="269"/>
      <c r="J683" s="269"/>
    </row>
    <row r="684" spans="1:10" x14ac:dyDescent="0.2">
      <c r="A684" s="82"/>
      <c r="B684" s="82"/>
      <c r="C684" s="266"/>
      <c r="D684" s="82"/>
      <c r="E684" s="267"/>
      <c r="F684" s="268"/>
      <c r="G684" s="268"/>
      <c r="H684" s="81"/>
      <c r="I684" s="269"/>
      <c r="J684" s="269"/>
    </row>
    <row r="685" spans="1:10" x14ac:dyDescent="0.2">
      <c r="A685" s="82"/>
      <c r="B685" s="82"/>
      <c r="C685" s="266"/>
      <c r="D685" s="82"/>
      <c r="E685" s="267"/>
      <c r="F685" s="268"/>
      <c r="G685" s="268"/>
      <c r="H685" s="81"/>
      <c r="I685" s="269"/>
      <c r="J685" s="269"/>
    </row>
    <row r="686" spans="1:10" x14ac:dyDescent="0.2">
      <c r="A686" s="82"/>
      <c r="B686" s="82"/>
      <c r="C686" s="266"/>
      <c r="D686" s="82"/>
      <c r="E686" s="267"/>
      <c r="F686" s="268"/>
      <c r="G686" s="268"/>
      <c r="H686" s="81"/>
      <c r="I686" s="269"/>
      <c r="J686" s="269"/>
    </row>
    <row r="687" spans="1:10" x14ac:dyDescent="0.2">
      <c r="A687" s="82"/>
      <c r="B687" s="82"/>
      <c r="C687" s="266"/>
      <c r="D687" s="82"/>
      <c r="E687" s="267"/>
      <c r="F687" s="268"/>
      <c r="G687" s="268"/>
      <c r="H687" s="81"/>
      <c r="I687" s="269"/>
      <c r="J687" s="269"/>
    </row>
    <row r="688" spans="1:10" x14ac:dyDescent="0.2">
      <c r="A688" s="82"/>
      <c r="B688" s="82"/>
      <c r="C688" s="266"/>
      <c r="D688" s="82"/>
      <c r="E688" s="267"/>
      <c r="F688" s="268"/>
      <c r="G688" s="268"/>
      <c r="H688" s="81"/>
      <c r="I688" s="269"/>
      <c r="J688" s="269"/>
    </row>
    <row r="689" spans="1:10" x14ac:dyDescent="0.2">
      <c r="A689" s="82"/>
      <c r="B689" s="82"/>
      <c r="C689" s="266"/>
      <c r="D689" s="82"/>
      <c r="E689" s="267"/>
      <c r="F689" s="268"/>
      <c r="G689" s="268"/>
      <c r="H689" s="81"/>
      <c r="I689" s="269"/>
      <c r="J689" s="269"/>
    </row>
    <row r="690" spans="1:10" x14ac:dyDescent="0.2">
      <c r="A690" s="82"/>
      <c r="B690" s="82"/>
      <c r="C690" s="266"/>
      <c r="D690" s="82"/>
      <c r="E690" s="267"/>
      <c r="F690" s="268"/>
      <c r="G690" s="268"/>
      <c r="H690" s="81"/>
      <c r="I690" s="269"/>
      <c r="J690" s="269"/>
    </row>
    <row r="691" spans="1:10" x14ac:dyDescent="0.2">
      <c r="A691" s="82"/>
      <c r="B691" s="82"/>
      <c r="C691" s="266"/>
      <c r="D691" s="82"/>
      <c r="E691" s="267"/>
      <c r="F691" s="268"/>
      <c r="G691" s="268"/>
      <c r="H691" s="81"/>
      <c r="I691" s="269"/>
      <c r="J691" s="269"/>
    </row>
    <row r="692" spans="1:10" x14ac:dyDescent="0.2">
      <c r="A692" s="82"/>
      <c r="B692" s="82"/>
      <c r="C692" s="266"/>
      <c r="D692" s="82"/>
      <c r="E692" s="267"/>
      <c r="F692" s="268"/>
      <c r="G692" s="268"/>
      <c r="H692" s="81"/>
      <c r="I692" s="269"/>
      <c r="J692" s="269"/>
    </row>
    <row r="693" spans="1:10" x14ac:dyDescent="0.2">
      <c r="A693" s="82"/>
      <c r="B693" s="82"/>
      <c r="C693" s="266"/>
      <c r="D693" s="82"/>
      <c r="E693" s="267"/>
      <c r="F693" s="268"/>
      <c r="G693" s="268"/>
      <c r="H693" s="81"/>
      <c r="I693" s="269"/>
      <c r="J693" s="269"/>
    </row>
    <row r="694" spans="1:10" x14ac:dyDescent="0.2">
      <c r="A694" s="82"/>
      <c r="B694" s="82"/>
      <c r="C694" s="266"/>
      <c r="D694" s="82"/>
      <c r="E694" s="267"/>
      <c r="F694" s="268"/>
      <c r="G694" s="268"/>
      <c r="H694" s="81"/>
      <c r="I694" s="269"/>
      <c r="J694" s="269"/>
    </row>
    <row r="695" spans="1:10" x14ac:dyDescent="0.2">
      <c r="A695" s="82"/>
      <c r="B695" s="82"/>
      <c r="C695" s="266"/>
      <c r="D695" s="82"/>
      <c r="E695" s="267"/>
      <c r="F695" s="268"/>
      <c r="G695" s="268"/>
      <c r="H695" s="81"/>
      <c r="I695" s="269"/>
      <c r="J695" s="269"/>
    </row>
    <row r="696" spans="1:10" x14ac:dyDescent="0.2">
      <c r="A696" s="82"/>
      <c r="B696" s="82"/>
      <c r="C696" s="266"/>
      <c r="D696" s="82"/>
      <c r="E696" s="267"/>
      <c r="F696" s="268"/>
      <c r="G696" s="268"/>
      <c r="H696" s="81"/>
      <c r="I696" s="269"/>
      <c r="J696" s="269"/>
    </row>
    <row r="697" spans="1:10" x14ac:dyDescent="0.2">
      <c r="A697" s="82"/>
      <c r="B697" s="82"/>
      <c r="C697" s="266"/>
      <c r="D697" s="82"/>
      <c r="E697" s="267"/>
      <c r="F697" s="268"/>
      <c r="G697" s="268"/>
      <c r="H697" s="81"/>
      <c r="I697" s="269"/>
      <c r="J697" s="269"/>
    </row>
    <row r="698" spans="1:10" x14ac:dyDescent="0.2">
      <c r="A698" s="82"/>
      <c r="B698" s="82"/>
      <c r="C698" s="266"/>
      <c r="D698" s="82"/>
      <c r="E698" s="267"/>
      <c r="F698" s="268"/>
      <c r="G698" s="268"/>
      <c r="H698" s="81"/>
      <c r="I698" s="269"/>
      <c r="J698" s="269"/>
    </row>
    <row r="699" spans="1:10" x14ac:dyDescent="0.2">
      <c r="A699" s="82"/>
      <c r="B699" s="82"/>
      <c r="C699" s="266"/>
      <c r="D699" s="82"/>
      <c r="E699" s="267"/>
      <c r="F699" s="268"/>
      <c r="G699" s="268"/>
      <c r="H699" s="81"/>
      <c r="I699" s="269"/>
      <c r="J699" s="269"/>
    </row>
    <row r="700" spans="1:10" x14ac:dyDescent="0.2">
      <c r="A700" s="82"/>
      <c r="B700" s="82"/>
      <c r="C700" s="266"/>
      <c r="D700" s="82"/>
      <c r="E700" s="267"/>
      <c r="F700" s="268"/>
      <c r="G700" s="268"/>
      <c r="H700" s="81"/>
      <c r="I700" s="269"/>
      <c r="J700" s="269"/>
    </row>
    <row r="701" spans="1:10" x14ac:dyDescent="0.2">
      <c r="A701" s="82"/>
      <c r="B701" s="82"/>
      <c r="C701" s="266"/>
      <c r="D701" s="82"/>
      <c r="E701" s="267"/>
      <c r="F701" s="268"/>
      <c r="G701" s="268"/>
      <c r="H701" s="81"/>
      <c r="I701" s="269"/>
      <c r="J701" s="269"/>
    </row>
    <row r="702" spans="1:10" x14ac:dyDescent="0.2">
      <c r="A702" s="82"/>
      <c r="B702" s="82"/>
      <c r="C702" s="266"/>
      <c r="D702" s="82"/>
      <c r="E702" s="267"/>
      <c r="F702" s="268"/>
      <c r="G702" s="268"/>
      <c r="H702" s="81"/>
      <c r="I702" s="269"/>
      <c r="J702" s="269"/>
    </row>
    <row r="703" spans="1:10" x14ac:dyDescent="0.2">
      <c r="A703" s="82"/>
      <c r="B703" s="82"/>
      <c r="C703" s="266"/>
      <c r="D703" s="82"/>
      <c r="E703" s="267"/>
      <c r="F703" s="268"/>
      <c r="G703" s="268"/>
      <c r="H703" s="81"/>
      <c r="I703" s="269"/>
      <c r="J703" s="269"/>
    </row>
    <row r="704" spans="1:10" x14ac:dyDescent="0.2">
      <c r="A704" s="82"/>
      <c r="B704" s="82"/>
      <c r="C704" s="266"/>
      <c r="D704" s="82"/>
      <c r="E704" s="267"/>
      <c r="F704" s="268"/>
      <c r="G704" s="268"/>
      <c r="H704" s="81"/>
      <c r="I704" s="269"/>
      <c r="J704" s="269"/>
    </row>
    <row r="705" spans="1:10" x14ac:dyDescent="0.2">
      <c r="A705" s="82"/>
      <c r="B705" s="82"/>
      <c r="C705" s="266"/>
      <c r="D705" s="82"/>
      <c r="E705" s="267"/>
      <c r="F705" s="268"/>
      <c r="G705" s="268"/>
      <c r="H705" s="81"/>
      <c r="I705" s="269"/>
      <c r="J705" s="269"/>
    </row>
    <row r="706" spans="1:10" x14ac:dyDescent="0.2">
      <c r="A706" s="82"/>
      <c r="B706" s="82"/>
      <c r="C706" s="266"/>
      <c r="D706" s="82"/>
      <c r="E706" s="267"/>
      <c r="F706" s="268"/>
      <c r="G706" s="268"/>
      <c r="H706" s="81"/>
      <c r="I706" s="269"/>
      <c r="J706" s="269"/>
    </row>
    <row r="707" spans="1:10" x14ac:dyDescent="0.2">
      <c r="A707" s="82"/>
      <c r="B707" s="82"/>
      <c r="C707" s="266"/>
      <c r="D707" s="82"/>
      <c r="E707" s="267"/>
      <c r="F707" s="268"/>
      <c r="G707" s="268"/>
      <c r="H707" s="81"/>
      <c r="I707" s="269"/>
      <c r="J707" s="269"/>
    </row>
    <row r="708" spans="1:10" x14ac:dyDescent="0.2">
      <c r="A708" s="82"/>
      <c r="B708" s="82"/>
      <c r="C708" s="266"/>
      <c r="D708" s="82"/>
      <c r="E708" s="267"/>
      <c r="F708" s="268"/>
      <c r="G708" s="268"/>
      <c r="H708" s="81"/>
      <c r="I708" s="269"/>
      <c r="J708" s="269"/>
    </row>
    <row r="709" spans="1:10" x14ac:dyDescent="0.2">
      <c r="A709" s="82"/>
      <c r="B709" s="82"/>
      <c r="C709" s="266"/>
      <c r="D709" s="82"/>
      <c r="E709" s="267"/>
      <c r="F709" s="268"/>
      <c r="G709" s="268"/>
      <c r="H709" s="81"/>
      <c r="I709" s="269"/>
      <c r="J709" s="269"/>
    </row>
    <row r="710" spans="1:10" x14ac:dyDescent="0.2">
      <c r="A710" s="82"/>
      <c r="B710" s="82"/>
      <c r="C710" s="266"/>
      <c r="D710" s="82"/>
      <c r="E710" s="267"/>
      <c r="F710" s="268"/>
      <c r="G710" s="268"/>
      <c r="H710" s="81"/>
      <c r="I710" s="269"/>
      <c r="J710" s="269"/>
    </row>
    <row r="711" spans="1:10" x14ac:dyDescent="0.2">
      <c r="A711" s="82"/>
      <c r="B711" s="82"/>
      <c r="C711" s="266"/>
      <c r="D711" s="82"/>
      <c r="E711" s="267"/>
      <c r="F711" s="268"/>
      <c r="G711" s="268"/>
      <c r="H711" s="81"/>
      <c r="I711" s="269"/>
      <c r="J711" s="269"/>
    </row>
    <row r="712" spans="1:10" x14ac:dyDescent="0.2">
      <c r="A712" s="82"/>
      <c r="B712" s="82"/>
      <c r="C712" s="266"/>
      <c r="D712" s="82"/>
      <c r="E712" s="267"/>
      <c r="F712" s="268"/>
      <c r="G712" s="268"/>
      <c r="H712" s="81"/>
      <c r="I712" s="269"/>
      <c r="J712" s="269"/>
    </row>
    <row r="713" spans="1:10" x14ac:dyDescent="0.2">
      <c r="A713" s="82"/>
      <c r="B713" s="82"/>
      <c r="C713" s="266"/>
      <c r="D713" s="82"/>
      <c r="E713" s="267"/>
      <c r="F713" s="268"/>
      <c r="G713" s="268"/>
      <c r="H713" s="81"/>
      <c r="I713" s="269"/>
      <c r="J713" s="269"/>
    </row>
    <row r="714" spans="1:10" x14ac:dyDescent="0.2">
      <c r="A714" s="82"/>
      <c r="B714" s="82"/>
      <c r="C714" s="266"/>
      <c r="D714" s="82"/>
      <c r="E714" s="267"/>
      <c r="F714" s="268"/>
      <c r="G714" s="268"/>
      <c r="H714" s="81"/>
      <c r="I714" s="269"/>
      <c r="J714" s="269"/>
    </row>
    <row r="715" spans="1:10" x14ac:dyDescent="0.2">
      <c r="A715" s="82"/>
      <c r="B715" s="82"/>
      <c r="C715" s="266"/>
      <c r="D715" s="82"/>
      <c r="E715" s="267"/>
      <c r="F715" s="268"/>
      <c r="G715" s="268"/>
      <c r="H715" s="81"/>
      <c r="I715" s="269"/>
      <c r="J715" s="269"/>
    </row>
    <row r="716" spans="1:10" x14ac:dyDescent="0.2">
      <c r="A716" s="82"/>
      <c r="B716" s="82"/>
      <c r="C716" s="266"/>
      <c r="D716" s="82"/>
      <c r="E716" s="267"/>
      <c r="F716" s="268"/>
      <c r="G716" s="268"/>
      <c r="H716" s="81"/>
      <c r="I716" s="269"/>
      <c r="J716" s="269"/>
    </row>
    <row r="717" spans="1:10" x14ac:dyDescent="0.2">
      <c r="A717" s="82"/>
      <c r="B717" s="82"/>
      <c r="C717" s="266"/>
      <c r="D717" s="82"/>
      <c r="E717" s="267"/>
      <c r="F717" s="268"/>
      <c r="G717" s="268"/>
      <c r="H717" s="81"/>
      <c r="I717" s="269"/>
      <c r="J717" s="269"/>
    </row>
    <row r="718" spans="1:10" x14ac:dyDescent="0.2">
      <c r="A718" s="82"/>
      <c r="B718" s="82"/>
      <c r="C718" s="266"/>
      <c r="D718" s="82"/>
      <c r="E718" s="267"/>
      <c r="F718" s="268"/>
      <c r="G718" s="268"/>
      <c r="H718" s="81"/>
      <c r="I718" s="269"/>
      <c r="J718" s="269"/>
    </row>
    <row r="719" spans="1:10" x14ac:dyDescent="0.2">
      <c r="A719" s="82"/>
      <c r="B719" s="82"/>
      <c r="C719" s="266"/>
      <c r="D719" s="82"/>
      <c r="E719" s="267"/>
      <c r="F719" s="268"/>
      <c r="G719" s="268"/>
      <c r="H719" s="81"/>
      <c r="I719" s="269"/>
      <c r="J719" s="269"/>
    </row>
    <row r="720" spans="1:10" x14ac:dyDescent="0.2">
      <c r="A720" s="82"/>
      <c r="B720" s="82"/>
      <c r="C720" s="266"/>
      <c r="D720" s="82"/>
      <c r="E720" s="267"/>
      <c r="F720" s="268"/>
      <c r="G720" s="268"/>
      <c r="H720" s="81"/>
      <c r="I720" s="269"/>
      <c r="J720" s="269"/>
    </row>
    <row r="721" spans="1:10" x14ac:dyDescent="0.2">
      <c r="A721" s="82"/>
      <c r="B721" s="82"/>
      <c r="C721" s="266"/>
      <c r="D721" s="82"/>
      <c r="E721" s="267"/>
      <c r="F721" s="268"/>
      <c r="G721" s="268"/>
      <c r="H721" s="81"/>
      <c r="I721" s="269"/>
      <c r="J721" s="269"/>
    </row>
    <row r="722" spans="1:10" x14ac:dyDescent="0.2">
      <c r="A722" s="82"/>
      <c r="B722" s="82"/>
      <c r="C722" s="266"/>
      <c r="D722" s="82"/>
      <c r="E722" s="267"/>
      <c r="F722" s="268"/>
      <c r="G722" s="268"/>
      <c r="H722" s="81"/>
      <c r="I722" s="269"/>
      <c r="J722" s="269"/>
    </row>
    <row r="723" spans="1:10" x14ac:dyDescent="0.2">
      <c r="A723" s="82"/>
      <c r="B723" s="82"/>
      <c r="C723" s="266"/>
      <c r="D723" s="82"/>
      <c r="E723" s="267"/>
      <c r="F723" s="268"/>
      <c r="G723" s="268"/>
      <c r="H723" s="81"/>
      <c r="I723" s="269"/>
      <c r="J723" s="269"/>
    </row>
    <row r="724" spans="1:10" x14ac:dyDescent="0.2">
      <c r="A724" s="82"/>
      <c r="B724" s="82"/>
      <c r="C724" s="266"/>
      <c r="D724" s="82"/>
      <c r="E724" s="267"/>
      <c r="F724" s="268"/>
      <c r="G724" s="268"/>
      <c r="H724" s="81"/>
      <c r="I724" s="269"/>
      <c r="J724" s="269"/>
    </row>
    <row r="725" spans="1:10" x14ac:dyDescent="0.2">
      <c r="A725" s="82"/>
      <c r="B725" s="82"/>
      <c r="C725" s="266"/>
      <c r="D725" s="82"/>
      <c r="E725" s="267"/>
      <c r="F725" s="268"/>
      <c r="G725" s="268"/>
      <c r="H725" s="81"/>
      <c r="I725" s="269"/>
      <c r="J725" s="269"/>
    </row>
    <row r="726" spans="1:10" x14ac:dyDescent="0.2">
      <c r="A726" s="82"/>
      <c r="B726" s="82"/>
      <c r="C726" s="266"/>
      <c r="D726" s="82"/>
      <c r="E726" s="267"/>
      <c r="F726" s="268"/>
      <c r="G726" s="268"/>
      <c r="H726" s="81"/>
      <c r="I726" s="269"/>
      <c r="J726" s="269"/>
    </row>
    <row r="727" spans="1:10" x14ac:dyDescent="0.2">
      <c r="A727" s="82"/>
      <c r="B727" s="82"/>
      <c r="C727" s="266"/>
      <c r="D727" s="82"/>
      <c r="E727" s="267"/>
      <c r="F727" s="268"/>
      <c r="G727" s="268"/>
      <c r="H727" s="81"/>
      <c r="I727" s="269"/>
      <c r="J727" s="269"/>
    </row>
    <row r="728" spans="1:10" x14ac:dyDescent="0.2">
      <c r="A728" s="82"/>
      <c r="B728" s="82"/>
      <c r="C728" s="266"/>
      <c r="D728" s="82"/>
      <c r="E728" s="267"/>
      <c r="F728" s="268"/>
      <c r="G728" s="268"/>
      <c r="H728" s="81"/>
      <c r="I728" s="269"/>
      <c r="J728" s="269"/>
    </row>
    <row r="729" spans="1:10" x14ac:dyDescent="0.2">
      <c r="A729" s="82"/>
      <c r="B729" s="82"/>
      <c r="C729" s="266"/>
      <c r="D729" s="82"/>
      <c r="E729" s="267"/>
      <c r="F729" s="268"/>
      <c r="G729" s="268"/>
      <c r="H729" s="81"/>
      <c r="I729" s="269"/>
      <c r="J729" s="269"/>
    </row>
    <row r="730" spans="1:10" x14ac:dyDescent="0.2">
      <c r="A730" s="82"/>
      <c r="B730" s="82"/>
      <c r="C730" s="266"/>
      <c r="D730" s="82"/>
      <c r="E730" s="267"/>
      <c r="F730" s="268"/>
      <c r="G730" s="268"/>
      <c r="H730" s="81"/>
      <c r="I730" s="269"/>
      <c r="J730" s="269"/>
    </row>
    <row r="731" spans="1:10" x14ac:dyDescent="0.2">
      <c r="A731" s="82"/>
      <c r="B731" s="82"/>
      <c r="C731" s="266"/>
      <c r="D731" s="82"/>
      <c r="E731" s="267"/>
      <c r="F731" s="268"/>
      <c r="G731" s="268"/>
      <c r="H731" s="81"/>
      <c r="I731" s="269"/>
      <c r="J731" s="269"/>
    </row>
    <row r="732" spans="1:10" x14ac:dyDescent="0.2">
      <c r="A732" s="82"/>
      <c r="B732" s="82"/>
      <c r="C732" s="266"/>
      <c r="D732" s="82"/>
      <c r="E732" s="267"/>
      <c r="F732" s="268"/>
      <c r="G732" s="268"/>
      <c r="H732" s="81"/>
      <c r="I732" s="269"/>
      <c r="J732" s="269"/>
    </row>
    <row r="733" spans="1:10" x14ac:dyDescent="0.2">
      <c r="A733" s="82"/>
      <c r="B733" s="82"/>
      <c r="C733" s="266"/>
      <c r="D733" s="82"/>
      <c r="E733" s="267"/>
      <c r="F733" s="268"/>
      <c r="G733" s="268"/>
      <c r="H733" s="81"/>
      <c r="I733" s="269"/>
      <c r="J733" s="269"/>
    </row>
    <row r="734" spans="1:10" x14ac:dyDescent="0.2">
      <c r="A734" s="82"/>
      <c r="B734" s="82"/>
      <c r="C734" s="266"/>
      <c r="D734" s="82"/>
      <c r="E734" s="267"/>
      <c r="F734" s="268"/>
      <c r="G734" s="268"/>
      <c r="H734" s="81"/>
      <c r="I734" s="269"/>
      <c r="J734" s="269"/>
    </row>
    <row r="735" spans="1:10" x14ac:dyDescent="0.2">
      <c r="A735" s="82"/>
      <c r="B735" s="82"/>
      <c r="C735" s="266"/>
      <c r="D735" s="82"/>
      <c r="E735" s="267"/>
      <c r="F735" s="268"/>
      <c r="G735" s="268"/>
      <c r="H735" s="81"/>
      <c r="I735" s="269"/>
      <c r="J735" s="269"/>
    </row>
    <row r="736" spans="1:10" x14ac:dyDescent="0.2">
      <c r="A736" s="82"/>
      <c r="B736" s="82"/>
      <c r="C736" s="266"/>
      <c r="D736" s="82"/>
      <c r="E736" s="267"/>
      <c r="F736" s="268"/>
      <c r="G736" s="268"/>
      <c r="H736" s="81"/>
      <c r="I736" s="269"/>
      <c r="J736" s="269"/>
    </row>
    <row r="737" spans="1:10" x14ac:dyDescent="0.2">
      <c r="A737" s="82"/>
      <c r="B737" s="82"/>
      <c r="C737" s="266"/>
      <c r="D737" s="82"/>
      <c r="E737" s="267"/>
      <c r="F737" s="268"/>
      <c r="G737" s="268"/>
      <c r="H737" s="81"/>
      <c r="I737" s="269"/>
      <c r="J737" s="269"/>
    </row>
    <row r="738" spans="1:10" x14ac:dyDescent="0.2">
      <c r="A738" s="82"/>
      <c r="B738" s="82"/>
      <c r="C738" s="266"/>
      <c r="D738" s="82"/>
      <c r="E738" s="267"/>
      <c r="F738" s="268"/>
      <c r="G738" s="268"/>
      <c r="H738" s="81"/>
      <c r="I738" s="269"/>
      <c r="J738" s="269"/>
    </row>
    <row r="739" spans="1:10" x14ac:dyDescent="0.2">
      <c r="A739" s="82"/>
      <c r="B739" s="82"/>
      <c r="C739" s="266"/>
      <c r="D739" s="82"/>
      <c r="E739" s="267"/>
      <c r="F739" s="268"/>
      <c r="G739" s="268"/>
      <c r="H739" s="81"/>
      <c r="I739" s="269"/>
      <c r="J739" s="269"/>
    </row>
    <row r="740" spans="1:10" x14ac:dyDescent="0.2">
      <c r="A740" s="82"/>
      <c r="B740" s="82"/>
      <c r="C740" s="266"/>
      <c r="D740" s="82"/>
      <c r="E740" s="267"/>
      <c r="F740" s="268"/>
      <c r="G740" s="268"/>
      <c r="H740" s="81"/>
      <c r="I740" s="269"/>
      <c r="J740" s="269"/>
    </row>
    <row r="741" spans="1:10" x14ac:dyDescent="0.2">
      <c r="A741" s="82"/>
      <c r="B741" s="82"/>
      <c r="C741" s="266"/>
      <c r="D741" s="82"/>
      <c r="E741" s="267"/>
      <c r="F741" s="268"/>
      <c r="G741" s="268"/>
      <c r="H741" s="81"/>
      <c r="I741" s="269"/>
      <c r="J741" s="269"/>
    </row>
    <row r="742" spans="1:10" x14ac:dyDescent="0.2">
      <c r="A742" s="82"/>
      <c r="B742" s="82"/>
      <c r="C742" s="266"/>
      <c r="D742" s="82"/>
      <c r="E742" s="267"/>
      <c r="F742" s="268"/>
      <c r="G742" s="268"/>
      <c r="H742" s="81"/>
      <c r="I742" s="269"/>
      <c r="J742" s="269"/>
    </row>
    <row r="743" spans="1:10" x14ac:dyDescent="0.2">
      <c r="A743" s="82"/>
      <c r="B743" s="82"/>
      <c r="C743" s="266"/>
      <c r="D743" s="82"/>
      <c r="E743" s="267"/>
      <c r="F743" s="268"/>
      <c r="G743" s="268"/>
      <c r="H743" s="81"/>
      <c r="I743" s="269"/>
      <c r="J743" s="269"/>
    </row>
    <row r="744" spans="1:10" x14ac:dyDescent="0.2">
      <c r="A744" s="82"/>
      <c r="B744" s="82"/>
      <c r="C744" s="266"/>
      <c r="D744" s="82"/>
      <c r="E744" s="267"/>
      <c r="F744" s="268"/>
      <c r="G744" s="268"/>
      <c r="H744" s="81"/>
      <c r="I744" s="269"/>
      <c r="J744" s="269"/>
    </row>
    <row r="745" spans="1:10" x14ac:dyDescent="0.2">
      <c r="A745" s="82"/>
      <c r="B745" s="82"/>
      <c r="C745" s="266"/>
      <c r="D745" s="82"/>
      <c r="E745" s="267"/>
      <c r="F745" s="268"/>
      <c r="G745" s="268"/>
      <c r="H745" s="81"/>
      <c r="I745" s="269"/>
      <c r="J745" s="269"/>
    </row>
    <row r="746" spans="1:10" x14ac:dyDescent="0.2">
      <c r="A746" s="82"/>
      <c r="B746" s="82"/>
      <c r="C746" s="266"/>
      <c r="D746" s="82"/>
      <c r="E746" s="267"/>
      <c r="F746" s="268"/>
      <c r="G746" s="268"/>
      <c r="H746" s="81"/>
      <c r="I746" s="269"/>
      <c r="J746" s="269"/>
    </row>
    <row r="747" spans="1:10" x14ac:dyDescent="0.2">
      <c r="A747" s="82"/>
      <c r="B747" s="82"/>
      <c r="C747" s="266"/>
      <c r="D747" s="82"/>
      <c r="E747" s="267"/>
      <c r="F747" s="268"/>
      <c r="G747" s="268"/>
      <c r="H747" s="81"/>
      <c r="I747" s="269"/>
      <c r="J747" s="269"/>
    </row>
    <row r="748" spans="1:10" x14ac:dyDescent="0.2">
      <c r="A748" s="82"/>
      <c r="B748" s="82"/>
      <c r="C748" s="266"/>
      <c r="D748" s="82"/>
      <c r="E748" s="267"/>
      <c r="F748" s="268"/>
      <c r="G748" s="268"/>
      <c r="H748" s="81"/>
      <c r="I748" s="269"/>
      <c r="J748" s="269"/>
    </row>
    <row r="749" spans="1:10" x14ac:dyDescent="0.2">
      <c r="A749" s="82"/>
      <c r="B749" s="82"/>
      <c r="C749" s="266"/>
      <c r="D749" s="82"/>
      <c r="E749" s="267"/>
      <c r="F749" s="268"/>
      <c r="G749" s="268"/>
      <c r="H749" s="81"/>
      <c r="I749" s="269"/>
      <c r="J749" s="269"/>
    </row>
    <row r="750" spans="1:10" x14ac:dyDescent="0.2">
      <c r="A750" s="82"/>
      <c r="B750" s="82"/>
      <c r="C750" s="266"/>
      <c r="D750" s="82"/>
      <c r="E750" s="267"/>
      <c r="F750" s="268"/>
      <c r="G750" s="268"/>
      <c r="H750" s="81"/>
      <c r="I750" s="269"/>
      <c r="J750" s="269"/>
    </row>
    <row r="751" spans="1:10" x14ac:dyDescent="0.2">
      <c r="A751" s="82"/>
      <c r="B751" s="82"/>
      <c r="C751" s="266"/>
      <c r="D751" s="82"/>
      <c r="E751" s="267"/>
      <c r="F751" s="268"/>
      <c r="G751" s="268"/>
      <c r="H751" s="81"/>
      <c r="I751" s="269"/>
      <c r="J751" s="269"/>
    </row>
    <row r="752" spans="1:10" x14ac:dyDescent="0.2">
      <c r="A752" s="82"/>
      <c r="B752" s="82"/>
      <c r="C752" s="266"/>
      <c r="D752" s="82"/>
      <c r="E752" s="267"/>
      <c r="F752" s="268"/>
      <c r="G752" s="268"/>
      <c r="H752" s="81"/>
      <c r="I752" s="269"/>
      <c r="J752" s="269"/>
    </row>
    <row r="753" spans="1:10" x14ac:dyDescent="0.2">
      <c r="A753" s="82"/>
      <c r="B753" s="82"/>
      <c r="C753" s="266"/>
      <c r="D753" s="82"/>
      <c r="E753" s="267"/>
      <c r="F753" s="268"/>
      <c r="G753" s="268"/>
      <c r="H753" s="81"/>
      <c r="I753" s="269"/>
      <c r="J753" s="269"/>
    </row>
    <row r="754" spans="1:10" x14ac:dyDescent="0.2">
      <c r="A754" s="82"/>
      <c r="B754" s="82"/>
      <c r="C754" s="266"/>
      <c r="D754" s="82"/>
      <c r="E754" s="267"/>
      <c r="F754" s="268"/>
      <c r="G754" s="268"/>
      <c r="H754" s="81"/>
      <c r="I754" s="269"/>
      <c r="J754" s="269"/>
    </row>
    <row r="755" spans="1:10" x14ac:dyDescent="0.2">
      <c r="A755" s="82"/>
      <c r="B755" s="82"/>
      <c r="C755" s="266"/>
      <c r="D755" s="82"/>
      <c r="E755" s="267"/>
      <c r="F755" s="268"/>
      <c r="G755" s="268"/>
      <c r="H755" s="81"/>
      <c r="I755" s="269"/>
      <c r="J755" s="269"/>
    </row>
    <row r="756" spans="1:10" x14ac:dyDescent="0.2">
      <c r="A756" s="82"/>
      <c r="B756" s="82"/>
      <c r="C756" s="266"/>
      <c r="D756" s="82"/>
      <c r="E756" s="267"/>
      <c r="F756" s="268"/>
      <c r="G756" s="268"/>
      <c r="H756" s="81"/>
      <c r="I756" s="269"/>
      <c r="J756" s="269"/>
    </row>
    <row r="757" spans="1:10" x14ac:dyDescent="0.2">
      <c r="A757" s="82"/>
      <c r="B757" s="82"/>
      <c r="C757" s="266"/>
      <c r="D757" s="82"/>
      <c r="E757" s="267"/>
      <c r="F757" s="268"/>
      <c r="G757" s="268"/>
      <c r="H757" s="81"/>
      <c r="I757" s="269"/>
      <c r="J757" s="269"/>
    </row>
    <row r="758" spans="1:10" x14ac:dyDescent="0.2">
      <c r="A758" s="82"/>
      <c r="B758" s="82"/>
      <c r="C758" s="266"/>
      <c r="D758" s="82"/>
      <c r="E758" s="267"/>
      <c r="F758" s="268"/>
      <c r="G758" s="268"/>
      <c r="H758" s="81"/>
      <c r="I758" s="269"/>
      <c r="J758" s="269"/>
    </row>
    <row r="759" spans="1:10" x14ac:dyDescent="0.2">
      <c r="A759" s="82"/>
      <c r="B759" s="82"/>
      <c r="C759" s="266"/>
      <c r="D759" s="82"/>
      <c r="E759" s="267"/>
      <c r="F759" s="268"/>
      <c r="G759" s="268"/>
      <c r="H759" s="81"/>
      <c r="I759" s="269"/>
      <c r="J759" s="269"/>
    </row>
    <row r="760" spans="1:10" x14ac:dyDescent="0.2">
      <c r="A760" s="82"/>
      <c r="B760" s="82"/>
      <c r="C760" s="266"/>
      <c r="D760" s="82"/>
      <c r="E760" s="267"/>
      <c r="F760" s="268"/>
      <c r="G760" s="268"/>
      <c r="H760" s="81"/>
      <c r="I760" s="269"/>
      <c r="J760" s="269"/>
    </row>
    <row r="761" spans="1:10" x14ac:dyDescent="0.2">
      <c r="A761" s="82"/>
      <c r="B761" s="82"/>
      <c r="C761" s="266"/>
      <c r="D761" s="82"/>
      <c r="E761" s="267"/>
      <c r="F761" s="268"/>
      <c r="G761" s="268"/>
      <c r="H761" s="81"/>
      <c r="I761" s="269"/>
      <c r="J761" s="269"/>
    </row>
    <row r="762" spans="1:10" x14ac:dyDescent="0.2">
      <c r="A762" s="82"/>
      <c r="B762" s="82"/>
      <c r="C762" s="266"/>
      <c r="D762" s="82"/>
      <c r="E762" s="267"/>
      <c r="F762" s="268"/>
      <c r="G762" s="268"/>
      <c r="H762" s="81"/>
      <c r="I762" s="269"/>
      <c r="J762" s="269"/>
    </row>
    <row r="763" spans="1:10" x14ac:dyDescent="0.2">
      <c r="A763" s="82"/>
      <c r="B763" s="82"/>
      <c r="C763" s="266"/>
      <c r="D763" s="82"/>
      <c r="E763" s="267"/>
      <c r="F763" s="268"/>
      <c r="G763" s="268"/>
      <c r="H763" s="81"/>
      <c r="I763" s="269"/>
      <c r="J763" s="269"/>
    </row>
    <row r="764" spans="1:10" x14ac:dyDescent="0.2">
      <c r="A764" s="82"/>
      <c r="B764" s="82"/>
      <c r="C764" s="266"/>
      <c r="D764" s="82"/>
      <c r="E764" s="267"/>
      <c r="F764" s="268"/>
      <c r="G764" s="268"/>
      <c r="H764" s="81"/>
      <c r="I764" s="269"/>
      <c r="J764" s="269"/>
    </row>
    <row r="765" spans="1:10" x14ac:dyDescent="0.2">
      <c r="A765" s="82"/>
      <c r="B765" s="82"/>
      <c r="C765" s="266"/>
      <c r="D765" s="82"/>
      <c r="E765" s="267"/>
      <c r="F765" s="268"/>
      <c r="G765" s="268"/>
      <c r="H765" s="81"/>
      <c r="I765" s="269"/>
      <c r="J765" s="269"/>
    </row>
    <row r="766" spans="1:10" x14ac:dyDescent="0.2">
      <c r="A766" s="82"/>
      <c r="B766" s="82"/>
      <c r="C766" s="266"/>
      <c r="D766" s="82"/>
      <c r="E766" s="267"/>
      <c r="F766" s="268"/>
      <c r="G766" s="268"/>
      <c r="H766" s="81"/>
      <c r="I766" s="269"/>
      <c r="J766" s="269"/>
    </row>
    <row r="767" spans="1:10" x14ac:dyDescent="0.2">
      <c r="A767" s="82"/>
      <c r="B767" s="82"/>
      <c r="C767" s="266"/>
      <c r="D767" s="82"/>
      <c r="E767" s="267"/>
      <c r="F767" s="268"/>
      <c r="G767" s="268"/>
      <c r="H767" s="81"/>
      <c r="I767" s="269"/>
      <c r="J767" s="269"/>
    </row>
    <row r="768" spans="1:10" x14ac:dyDescent="0.2">
      <c r="A768" s="82"/>
      <c r="B768" s="82"/>
      <c r="C768" s="266"/>
      <c r="D768" s="82"/>
      <c r="E768" s="267"/>
      <c r="F768" s="268"/>
      <c r="G768" s="268"/>
      <c r="H768" s="81"/>
      <c r="I768" s="269"/>
      <c r="J768" s="269"/>
    </row>
    <row r="769" spans="1:10" x14ac:dyDescent="0.2">
      <c r="A769" s="82"/>
      <c r="B769" s="82"/>
      <c r="C769" s="266"/>
      <c r="D769" s="82"/>
      <c r="E769" s="267"/>
      <c r="F769" s="268"/>
      <c r="G769" s="268"/>
      <c r="H769" s="81"/>
      <c r="I769" s="269"/>
      <c r="J769" s="269"/>
    </row>
    <row r="770" spans="1:10" x14ac:dyDescent="0.2">
      <c r="A770" s="82"/>
      <c r="B770" s="82"/>
      <c r="C770" s="266"/>
      <c r="D770" s="82"/>
      <c r="E770" s="267"/>
      <c r="F770" s="268"/>
      <c r="G770" s="268"/>
      <c r="H770" s="81"/>
      <c r="I770" s="269"/>
      <c r="J770" s="269"/>
    </row>
    <row r="771" spans="1:10" x14ac:dyDescent="0.2">
      <c r="A771" s="82"/>
      <c r="B771" s="82"/>
      <c r="C771" s="266"/>
      <c r="D771" s="82"/>
      <c r="E771" s="267"/>
      <c r="F771" s="268"/>
      <c r="G771" s="268"/>
      <c r="H771" s="81"/>
      <c r="I771" s="269"/>
      <c r="J771" s="269"/>
    </row>
    <row r="772" spans="1:10" x14ac:dyDescent="0.2">
      <c r="A772" s="82"/>
      <c r="B772" s="82"/>
      <c r="C772" s="266"/>
      <c r="D772" s="82"/>
      <c r="E772" s="267"/>
      <c r="F772" s="268"/>
      <c r="G772" s="268"/>
      <c r="H772" s="81"/>
      <c r="I772" s="269"/>
      <c r="J772" s="269"/>
    </row>
    <row r="773" spans="1:10" x14ac:dyDescent="0.2">
      <c r="A773" s="82"/>
      <c r="B773" s="82"/>
      <c r="C773" s="266"/>
      <c r="D773" s="82"/>
      <c r="E773" s="267"/>
      <c r="F773" s="268"/>
      <c r="G773" s="268"/>
      <c r="H773" s="81"/>
      <c r="I773" s="269"/>
      <c r="J773" s="269"/>
    </row>
    <row r="774" spans="1:10" x14ac:dyDescent="0.2">
      <c r="A774" s="82"/>
      <c r="B774" s="82"/>
      <c r="C774" s="266"/>
      <c r="D774" s="82"/>
      <c r="E774" s="267"/>
      <c r="F774" s="268"/>
      <c r="G774" s="268"/>
      <c r="H774" s="81"/>
      <c r="I774" s="269"/>
      <c r="J774" s="269"/>
    </row>
    <row r="775" spans="1:10" x14ac:dyDescent="0.2">
      <c r="A775" s="82"/>
      <c r="B775" s="82"/>
      <c r="C775" s="266"/>
      <c r="D775" s="82"/>
      <c r="E775" s="267"/>
      <c r="F775" s="268"/>
      <c r="G775" s="268"/>
      <c r="H775" s="81"/>
      <c r="I775" s="269"/>
      <c r="J775" s="269"/>
    </row>
    <row r="776" spans="1:10" x14ac:dyDescent="0.2">
      <c r="A776" s="82"/>
      <c r="B776" s="82"/>
      <c r="C776" s="266"/>
      <c r="D776" s="82"/>
      <c r="E776" s="267"/>
      <c r="F776" s="268"/>
      <c r="G776" s="268"/>
      <c r="H776" s="81"/>
      <c r="I776" s="269"/>
      <c r="J776" s="269"/>
    </row>
    <row r="777" spans="1:10" x14ac:dyDescent="0.2">
      <c r="A777" s="82"/>
      <c r="B777" s="82"/>
      <c r="C777" s="266"/>
      <c r="D777" s="82"/>
      <c r="E777" s="267"/>
      <c r="F777" s="268"/>
      <c r="G777" s="268"/>
      <c r="H777" s="81"/>
      <c r="I777" s="269"/>
      <c r="J777" s="269"/>
    </row>
    <row r="778" spans="1:10" x14ac:dyDescent="0.2">
      <c r="A778" s="82"/>
      <c r="B778" s="82"/>
      <c r="C778" s="266"/>
      <c r="D778" s="82"/>
      <c r="E778" s="267"/>
      <c r="F778" s="268"/>
      <c r="G778" s="268"/>
      <c r="H778" s="81"/>
      <c r="I778" s="269"/>
      <c r="J778" s="269"/>
    </row>
    <row r="779" spans="1:10" x14ac:dyDescent="0.2">
      <c r="A779" s="82"/>
      <c r="B779" s="82"/>
      <c r="C779" s="266"/>
      <c r="D779" s="82"/>
      <c r="E779" s="267"/>
      <c r="F779" s="268"/>
      <c r="G779" s="268"/>
      <c r="H779" s="81"/>
      <c r="I779" s="269"/>
      <c r="J779" s="269"/>
    </row>
    <row r="780" spans="1:10" x14ac:dyDescent="0.2">
      <c r="A780" s="82"/>
      <c r="B780" s="82"/>
      <c r="C780" s="266"/>
      <c r="D780" s="82"/>
      <c r="E780" s="267"/>
      <c r="F780" s="268"/>
      <c r="G780" s="268"/>
      <c r="H780" s="81"/>
      <c r="I780" s="269"/>
      <c r="J780" s="269"/>
    </row>
    <row r="781" spans="1:10" x14ac:dyDescent="0.2">
      <c r="A781" s="82"/>
      <c r="B781" s="82"/>
      <c r="C781" s="266"/>
      <c r="D781" s="82"/>
      <c r="E781" s="267"/>
      <c r="F781" s="268"/>
      <c r="G781" s="268"/>
      <c r="H781" s="81"/>
      <c r="I781" s="269"/>
      <c r="J781" s="269"/>
    </row>
    <row r="782" spans="1:10" x14ac:dyDescent="0.2">
      <c r="A782" s="82"/>
      <c r="B782" s="82"/>
      <c r="C782" s="266"/>
      <c r="D782" s="82"/>
      <c r="E782" s="267"/>
      <c r="F782" s="268"/>
      <c r="G782" s="268"/>
      <c r="H782" s="81"/>
      <c r="I782" s="269"/>
      <c r="J782" s="269"/>
    </row>
    <row r="783" spans="1:10" x14ac:dyDescent="0.2">
      <c r="A783" s="82"/>
      <c r="B783" s="82"/>
      <c r="C783" s="266"/>
      <c r="D783" s="82"/>
      <c r="E783" s="267"/>
      <c r="F783" s="268"/>
      <c r="G783" s="268"/>
      <c r="H783" s="81"/>
      <c r="I783" s="269"/>
      <c r="J783" s="269"/>
    </row>
    <row r="784" spans="1:10" x14ac:dyDescent="0.2">
      <c r="A784" s="82"/>
      <c r="B784" s="82"/>
      <c r="C784" s="266"/>
      <c r="D784" s="82"/>
      <c r="E784" s="267"/>
      <c r="F784" s="268"/>
      <c r="G784" s="268"/>
      <c r="H784" s="81"/>
      <c r="I784" s="269"/>
      <c r="J784" s="269"/>
    </row>
    <row r="785" spans="1:10" x14ac:dyDescent="0.2">
      <c r="A785" s="82"/>
      <c r="B785" s="82"/>
      <c r="C785" s="266"/>
      <c r="D785" s="82"/>
      <c r="E785" s="267"/>
      <c r="F785" s="268"/>
      <c r="G785" s="268"/>
      <c r="H785" s="81"/>
      <c r="I785" s="269"/>
      <c r="J785" s="269"/>
    </row>
    <row r="786" spans="1:10" x14ac:dyDescent="0.2">
      <c r="A786" s="82"/>
      <c r="B786" s="82"/>
      <c r="C786" s="266"/>
      <c r="D786" s="82"/>
      <c r="E786" s="267"/>
      <c r="F786" s="268"/>
      <c r="G786" s="268"/>
      <c r="H786" s="81"/>
      <c r="I786" s="269"/>
      <c r="J786" s="269"/>
    </row>
    <row r="787" spans="1:10" x14ac:dyDescent="0.2">
      <c r="A787" s="82"/>
      <c r="B787" s="82"/>
      <c r="C787" s="266"/>
      <c r="D787" s="82"/>
      <c r="E787" s="267"/>
      <c r="F787" s="268"/>
      <c r="G787" s="268"/>
      <c r="H787" s="81"/>
      <c r="I787" s="269"/>
      <c r="J787" s="269"/>
    </row>
    <row r="788" spans="1:10" x14ac:dyDescent="0.2">
      <c r="A788" s="82"/>
      <c r="B788" s="82"/>
      <c r="C788" s="266"/>
      <c r="D788" s="82"/>
      <c r="E788" s="267"/>
      <c r="F788" s="268"/>
      <c r="G788" s="268"/>
      <c r="H788" s="81"/>
      <c r="I788" s="269"/>
      <c r="J788" s="269"/>
    </row>
    <row r="789" spans="1:10" x14ac:dyDescent="0.2">
      <c r="A789" s="82"/>
      <c r="B789" s="82"/>
      <c r="C789" s="266"/>
      <c r="D789" s="82"/>
      <c r="E789" s="267"/>
      <c r="F789" s="268"/>
      <c r="G789" s="268"/>
      <c r="H789" s="81"/>
      <c r="I789" s="269"/>
      <c r="J789" s="269"/>
    </row>
    <row r="790" spans="1:10" x14ac:dyDescent="0.2">
      <c r="A790" s="82"/>
      <c r="B790" s="82"/>
      <c r="C790" s="266"/>
      <c r="D790" s="82"/>
      <c r="E790" s="267"/>
      <c r="F790" s="268"/>
      <c r="G790" s="268"/>
      <c r="H790" s="81"/>
      <c r="I790" s="269"/>
      <c r="J790" s="269"/>
    </row>
    <row r="791" spans="1:10" x14ac:dyDescent="0.2">
      <c r="A791" s="82"/>
      <c r="B791" s="82"/>
      <c r="C791" s="266"/>
      <c r="D791" s="82"/>
      <c r="E791" s="267"/>
      <c r="F791" s="268"/>
      <c r="G791" s="268"/>
      <c r="H791" s="81"/>
      <c r="I791" s="269"/>
      <c r="J791" s="269"/>
    </row>
    <row r="792" spans="1:10" x14ac:dyDescent="0.2">
      <c r="A792" s="82"/>
      <c r="B792" s="82"/>
      <c r="C792" s="266"/>
      <c r="D792" s="82"/>
      <c r="E792" s="267"/>
      <c r="F792" s="268"/>
      <c r="G792" s="268"/>
      <c r="H792" s="81"/>
      <c r="I792" s="269"/>
      <c r="J792" s="269"/>
    </row>
    <row r="793" spans="1:10" x14ac:dyDescent="0.2">
      <c r="A793" s="82"/>
      <c r="B793" s="82"/>
      <c r="C793" s="266"/>
      <c r="D793" s="82"/>
      <c r="E793" s="267"/>
      <c r="F793" s="268"/>
      <c r="G793" s="268"/>
      <c r="H793" s="81"/>
      <c r="I793" s="269"/>
      <c r="J793" s="269"/>
    </row>
    <row r="794" spans="1:10" x14ac:dyDescent="0.2">
      <c r="A794" s="82"/>
      <c r="B794" s="82"/>
      <c r="C794" s="266"/>
      <c r="D794" s="82"/>
      <c r="E794" s="267"/>
      <c r="F794" s="268"/>
      <c r="G794" s="268"/>
      <c r="H794" s="81"/>
      <c r="I794" s="269"/>
      <c r="J794" s="269"/>
    </row>
    <row r="795" spans="1:10" x14ac:dyDescent="0.2">
      <c r="A795" s="82"/>
      <c r="B795" s="82"/>
      <c r="C795" s="266"/>
      <c r="D795" s="82"/>
      <c r="E795" s="267"/>
      <c r="F795" s="268"/>
      <c r="G795" s="268"/>
      <c r="H795" s="81"/>
      <c r="I795" s="269"/>
      <c r="J795" s="269"/>
    </row>
    <row r="796" spans="1:10" x14ac:dyDescent="0.2">
      <c r="A796" s="82"/>
      <c r="B796" s="82"/>
      <c r="C796" s="266"/>
      <c r="D796" s="82"/>
      <c r="E796" s="267"/>
      <c r="F796" s="268"/>
      <c r="G796" s="268"/>
      <c r="H796" s="81"/>
      <c r="I796" s="269"/>
      <c r="J796" s="269"/>
    </row>
    <row r="797" spans="1:10" x14ac:dyDescent="0.2">
      <c r="A797" s="82"/>
      <c r="B797" s="82"/>
      <c r="C797" s="266"/>
      <c r="D797" s="82"/>
      <c r="E797" s="267"/>
      <c r="F797" s="268"/>
      <c r="G797" s="268"/>
      <c r="H797" s="81"/>
      <c r="I797" s="269"/>
      <c r="J797" s="269"/>
    </row>
    <row r="798" spans="1:10" x14ac:dyDescent="0.2">
      <c r="A798" s="82"/>
      <c r="B798" s="82"/>
      <c r="C798" s="266"/>
      <c r="D798" s="82"/>
      <c r="E798" s="267"/>
      <c r="F798" s="268"/>
      <c r="G798" s="268"/>
      <c r="H798" s="81"/>
      <c r="I798" s="269"/>
      <c r="J798" s="269"/>
    </row>
    <row r="799" spans="1:10" x14ac:dyDescent="0.2">
      <c r="A799" s="82"/>
      <c r="B799" s="82"/>
      <c r="C799" s="266"/>
      <c r="D799" s="82"/>
      <c r="E799" s="267"/>
      <c r="F799" s="268"/>
      <c r="G799" s="268"/>
      <c r="H799" s="81"/>
      <c r="I799" s="269"/>
      <c r="J799" s="269"/>
    </row>
    <row r="800" spans="1:10" x14ac:dyDescent="0.2">
      <c r="A800" s="82"/>
      <c r="B800" s="82"/>
      <c r="C800" s="266"/>
      <c r="D800" s="82"/>
      <c r="E800" s="267"/>
      <c r="F800" s="268"/>
      <c r="G800" s="268"/>
      <c r="H800" s="81"/>
      <c r="I800" s="269"/>
      <c r="J800" s="269"/>
    </row>
    <row r="801" spans="1:10" x14ac:dyDescent="0.2">
      <c r="A801" s="82"/>
      <c r="B801" s="82"/>
      <c r="C801" s="266"/>
      <c r="D801" s="82"/>
      <c r="E801" s="267"/>
      <c r="F801" s="268"/>
      <c r="G801" s="268"/>
      <c r="H801" s="81"/>
      <c r="I801" s="269"/>
      <c r="J801" s="269"/>
    </row>
    <row r="802" spans="1:10" x14ac:dyDescent="0.2">
      <c r="A802" s="82"/>
      <c r="B802" s="82"/>
      <c r="C802" s="266"/>
      <c r="D802" s="82"/>
      <c r="E802" s="267"/>
      <c r="F802" s="268"/>
      <c r="G802" s="268"/>
      <c r="H802" s="81"/>
      <c r="I802" s="269"/>
      <c r="J802" s="269"/>
    </row>
    <row r="803" spans="1:10" x14ac:dyDescent="0.2">
      <c r="A803" s="82"/>
      <c r="B803" s="82"/>
      <c r="C803" s="266"/>
      <c r="D803" s="82"/>
      <c r="E803" s="267"/>
      <c r="F803" s="268"/>
      <c r="G803" s="268"/>
      <c r="H803" s="81"/>
      <c r="I803" s="269"/>
      <c r="J803" s="269"/>
    </row>
    <row r="804" spans="1:10" x14ac:dyDescent="0.2">
      <c r="A804" s="82"/>
      <c r="B804" s="82"/>
      <c r="C804" s="266"/>
      <c r="D804" s="82"/>
      <c r="E804" s="267"/>
      <c r="F804" s="268"/>
      <c r="G804" s="268"/>
      <c r="H804" s="81"/>
      <c r="I804" s="269"/>
      <c r="J804" s="269"/>
    </row>
    <row r="805" spans="1:10" x14ac:dyDescent="0.2">
      <c r="A805" s="82"/>
      <c r="B805" s="82"/>
      <c r="C805" s="266"/>
      <c r="D805" s="82"/>
      <c r="E805" s="267"/>
      <c r="F805" s="268"/>
      <c r="G805" s="268"/>
      <c r="H805" s="81"/>
      <c r="I805" s="269"/>
      <c r="J805" s="269"/>
    </row>
    <row r="806" spans="1:10" x14ac:dyDescent="0.2">
      <c r="A806" s="82"/>
      <c r="B806" s="82"/>
      <c r="C806" s="266"/>
      <c r="D806" s="82"/>
      <c r="E806" s="267"/>
      <c r="F806" s="268"/>
      <c r="G806" s="268"/>
      <c r="H806" s="81"/>
      <c r="I806" s="269"/>
      <c r="J806" s="269"/>
    </row>
    <row r="807" spans="1:10" x14ac:dyDescent="0.2">
      <c r="A807" s="82"/>
      <c r="B807" s="82"/>
      <c r="C807" s="266"/>
      <c r="D807" s="82"/>
      <c r="E807" s="267"/>
      <c r="F807" s="268"/>
      <c r="G807" s="268"/>
      <c r="H807" s="81"/>
      <c r="I807" s="269"/>
      <c r="J807" s="269"/>
    </row>
    <row r="808" spans="1:10" x14ac:dyDescent="0.2">
      <c r="A808" s="82"/>
      <c r="B808" s="82"/>
      <c r="C808" s="266"/>
      <c r="D808" s="82"/>
      <c r="E808" s="267"/>
      <c r="F808" s="268"/>
      <c r="G808" s="268"/>
      <c r="H808" s="81"/>
      <c r="I808" s="269"/>
      <c r="J808" s="269"/>
    </row>
    <row r="809" spans="1:10" x14ac:dyDescent="0.2">
      <c r="A809" s="82"/>
      <c r="B809" s="82"/>
      <c r="C809" s="266"/>
      <c r="D809" s="82"/>
      <c r="E809" s="267"/>
      <c r="F809" s="268"/>
      <c r="G809" s="268"/>
      <c r="H809" s="81"/>
      <c r="I809" s="269"/>
      <c r="J809" s="269"/>
    </row>
    <row r="810" spans="1:10" x14ac:dyDescent="0.2">
      <c r="A810" s="82"/>
      <c r="B810" s="82"/>
      <c r="C810" s="266"/>
      <c r="D810" s="82"/>
      <c r="E810" s="267"/>
      <c r="F810" s="268"/>
      <c r="G810" s="268"/>
      <c r="H810" s="81"/>
      <c r="I810" s="269"/>
      <c r="J810" s="269"/>
    </row>
    <row r="811" spans="1:10" x14ac:dyDescent="0.2">
      <c r="A811" s="82"/>
      <c r="B811" s="82"/>
      <c r="C811" s="266"/>
      <c r="D811" s="82"/>
      <c r="E811" s="267"/>
      <c r="F811" s="268"/>
      <c r="G811" s="268"/>
      <c r="H811" s="81"/>
      <c r="I811" s="269"/>
      <c r="J811" s="269"/>
    </row>
    <row r="812" spans="1:10" x14ac:dyDescent="0.2">
      <c r="A812" s="82"/>
      <c r="B812" s="82"/>
      <c r="C812" s="266"/>
      <c r="D812" s="82"/>
      <c r="E812" s="267"/>
      <c r="F812" s="268"/>
      <c r="G812" s="268"/>
      <c r="H812" s="81"/>
      <c r="I812" s="269"/>
      <c r="J812" s="269"/>
    </row>
    <row r="813" spans="1:10" x14ac:dyDescent="0.2">
      <c r="A813" s="82"/>
      <c r="B813" s="82"/>
      <c r="C813" s="266"/>
      <c r="D813" s="82"/>
      <c r="E813" s="267"/>
      <c r="F813" s="268"/>
      <c r="G813" s="268"/>
      <c r="H813" s="81"/>
      <c r="I813" s="269"/>
      <c r="J813" s="269"/>
    </row>
    <row r="814" spans="1:10" x14ac:dyDescent="0.2">
      <c r="A814" s="82"/>
      <c r="B814" s="82"/>
      <c r="C814" s="266"/>
      <c r="D814" s="82"/>
      <c r="E814" s="267"/>
      <c r="F814" s="268"/>
      <c r="G814" s="268"/>
      <c r="H814" s="81"/>
      <c r="I814" s="269"/>
      <c r="J814" s="269"/>
    </row>
    <row r="815" spans="1:10" x14ac:dyDescent="0.2">
      <c r="A815" s="82"/>
      <c r="B815" s="82"/>
      <c r="C815" s="266"/>
      <c r="D815" s="82"/>
      <c r="E815" s="267"/>
      <c r="F815" s="268"/>
      <c r="G815" s="268"/>
      <c r="H815" s="81"/>
      <c r="I815" s="269"/>
      <c r="J815" s="269"/>
    </row>
    <row r="816" spans="1:10" x14ac:dyDescent="0.2">
      <c r="A816" s="82"/>
      <c r="B816" s="82"/>
      <c r="C816" s="266"/>
      <c r="D816" s="82"/>
      <c r="E816" s="267"/>
      <c r="F816" s="268"/>
      <c r="G816" s="268"/>
      <c r="H816" s="81"/>
      <c r="I816" s="269"/>
      <c r="J816" s="269"/>
    </row>
    <row r="817" spans="1:10" x14ac:dyDescent="0.2">
      <c r="A817" s="82"/>
      <c r="B817" s="82"/>
      <c r="C817" s="266"/>
      <c r="D817" s="82"/>
      <c r="E817" s="267"/>
      <c r="F817" s="268"/>
      <c r="G817" s="268"/>
      <c r="H817" s="81"/>
      <c r="I817" s="269"/>
      <c r="J817" s="269"/>
    </row>
    <row r="818" spans="1:10" x14ac:dyDescent="0.2">
      <c r="A818" s="82"/>
      <c r="B818" s="82"/>
      <c r="C818" s="266"/>
      <c r="D818" s="82"/>
      <c r="E818" s="267"/>
      <c r="F818" s="268"/>
      <c r="G818" s="268"/>
      <c r="H818" s="81"/>
      <c r="I818" s="269"/>
      <c r="J818" s="269"/>
    </row>
    <row r="819" spans="1:10" x14ac:dyDescent="0.2">
      <c r="A819" s="82"/>
      <c r="B819" s="82"/>
      <c r="C819" s="266"/>
      <c r="D819" s="82"/>
      <c r="E819" s="267"/>
      <c r="F819" s="268"/>
      <c r="G819" s="268"/>
      <c r="H819" s="81"/>
      <c r="I819" s="269"/>
      <c r="J819" s="269"/>
    </row>
    <row r="820" spans="1:10" x14ac:dyDescent="0.2">
      <c r="A820" s="82"/>
      <c r="B820" s="82"/>
      <c r="C820" s="266"/>
      <c r="D820" s="82"/>
      <c r="E820" s="267"/>
      <c r="F820" s="268"/>
      <c r="G820" s="268"/>
      <c r="H820" s="81"/>
      <c r="I820" s="269"/>
      <c r="J820" s="269"/>
    </row>
    <row r="821" spans="1:10" x14ac:dyDescent="0.2">
      <c r="A821" s="82"/>
      <c r="B821" s="82"/>
      <c r="C821" s="266"/>
      <c r="D821" s="82"/>
      <c r="E821" s="267"/>
      <c r="F821" s="268"/>
      <c r="G821" s="268"/>
      <c r="H821" s="81"/>
      <c r="I821" s="269"/>
      <c r="J821" s="269"/>
    </row>
    <row r="822" spans="1:10" x14ac:dyDescent="0.2">
      <c r="A822" s="82"/>
      <c r="B822" s="82"/>
      <c r="C822" s="266"/>
      <c r="D822" s="82"/>
      <c r="E822" s="267"/>
      <c r="F822" s="268"/>
      <c r="G822" s="268"/>
      <c r="H822" s="81"/>
      <c r="I822" s="269"/>
      <c r="J822" s="269"/>
    </row>
    <row r="823" spans="1:10" x14ac:dyDescent="0.2">
      <c r="A823" s="82"/>
      <c r="B823" s="82"/>
      <c r="C823" s="266"/>
      <c r="D823" s="82"/>
      <c r="E823" s="267"/>
      <c r="F823" s="268"/>
      <c r="G823" s="268"/>
      <c r="H823" s="81"/>
      <c r="I823" s="269"/>
      <c r="J823" s="269"/>
    </row>
    <row r="824" spans="1:10" x14ac:dyDescent="0.2">
      <c r="A824" s="82"/>
      <c r="B824" s="82"/>
      <c r="C824" s="266"/>
      <c r="D824" s="82"/>
      <c r="E824" s="267"/>
      <c r="F824" s="268"/>
      <c r="G824" s="268"/>
      <c r="H824" s="81"/>
      <c r="I824" s="269"/>
      <c r="J824" s="269"/>
    </row>
    <row r="825" spans="1:10" x14ac:dyDescent="0.2">
      <c r="A825" s="82"/>
      <c r="B825" s="82"/>
      <c r="C825" s="266"/>
      <c r="D825" s="82"/>
      <c r="E825" s="267"/>
      <c r="F825" s="268"/>
      <c r="G825" s="268"/>
      <c r="H825" s="81"/>
      <c r="I825" s="269"/>
      <c r="J825" s="269"/>
    </row>
    <row r="826" spans="1:10" x14ac:dyDescent="0.2">
      <c r="A826" s="82"/>
      <c r="B826" s="82"/>
      <c r="C826" s="266"/>
      <c r="D826" s="82"/>
      <c r="E826" s="267"/>
      <c r="F826" s="268"/>
      <c r="G826" s="268"/>
      <c r="H826" s="81"/>
      <c r="I826" s="269"/>
      <c r="J826" s="269"/>
    </row>
    <row r="827" spans="1:10" x14ac:dyDescent="0.2">
      <c r="A827" s="82"/>
      <c r="B827" s="82"/>
      <c r="C827" s="266"/>
      <c r="D827" s="82"/>
      <c r="E827" s="267"/>
      <c r="F827" s="268"/>
      <c r="G827" s="268"/>
      <c r="H827" s="81"/>
      <c r="I827" s="269"/>
      <c r="J827" s="269"/>
    </row>
    <row r="828" spans="1:10" x14ac:dyDescent="0.2">
      <c r="A828" s="82"/>
      <c r="B828" s="82"/>
      <c r="C828" s="266"/>
      <c r="D828" s="82"/>
      <c r="E828" s="267"/>
      <c r="F828" s="268"/>
      <c r="G828" s="268"/>
      <c r="H828" s="81"/>
      <c r="I828" s="269"/>
      <c r="J828" s="269"/>
    </row>
    <row r="829" spans="1:10" x14ac:dyDescent="0.2">
      <c r="A829" s="82"/>
      <c r="B829" s="82"/>
      <c r="C829" s="266"/>
      <c r="D829" s="82"/>
      <c r="E829" s="267"/>
      <c r="F829" s="268"/>
      <c r="G829" s="268"/>
      <c r="H829" s="81"/>
      <c r="I829" s="269"/>
      <c r="J829" s="269"/>
    </row>
    <row r="830" spans="1:10" x14ac:dyDescent="0.2">
      <c r="A830" s="82"/>
      <c r="B830" s="82"/>
      <c r="C830" s="266"/>
      <c r="D830" s="82"/>
      <c r="E830" s="267"/>
      <c r="F830" s="268"/>
      <c r="G830" s="268"/>
      <c r="H830" s="81"/>
      <c r="I830" s="269"/>
      <c r="J830" s="269"/>
    </row>
    <row r="831" spans="1:10" x14ac:dyDescent="0.2">
      <c r="A831" s="82"/>
      <c r="B831" s="82"/>
      <c r="C831" s="266"/>
      <c r="D831" s="82"/>
      <c r="E831" s="267"/>
      <c r="F831" s="268"/>
      <c r="G831" s="268"/>
      <c r="H831" s="81"/>
      <c r="I831" s="269"/>
      <c r="J831" s="269"/>
    </row>
    <row r="832" spans="1:10" x14ac:dyDescent="0.2">
      <c r="A832" s="82"/>
      <c r="B832" s="82"/>
      <c r="C832" s="266"/>
      <c r="D832" s="82"/>
      <c r="E832" s="267"/>
      <c r="F832" s="268"/>
      <c r="G832" s="268"/>
      <c r="H832" s="81"/>
      <c r="I832" s="269"/>
      <c r="J832" s="269"/>
    </row>
    <row r="833" spans="1:10" x14ac:dyDescent="0.2">
      <c r="A833" s="82"/>
      <c r="B833" s="82"/>
      <c r="C833" s="266"/>
      <c r="D833" s="82"/>
      <c r="E833" s="267"/>
      <c r="F833" s="268"/>
      <c r="G833" s="268"/>
      <c r="H833" s="81"/>
      <c r="I833" s="269"/>
      <c r="J833" s="269"/>
    </row>
    <row r="834" spans="1:10" x14ac:dyDescent="0.2">
      <c r="A834" s="82"/>
      <c r="B834" s="82"/>
      <c r="C834" s="266"/>
      <c r="D834" s="82"/>
      <c r="E834" s="267"/>
      <c r="F834" s="268"/>
      <c r="G834" s="268"/>
      <c r="H834" s="81"/>
      <c r="I834" s="269"/>
      <c r="J834" s="269"/>
    </row>
    <row r="835" spans="1:10" x14ac:dyDescent="0.2">
      <c r="A835" s="82"/>
      <c r="B835" s="82"/>
      <c r="C835" s="266"/>
      <c r="D835" s="82"/>
      <c r="E835" s="267"/>
      <c r="F835" s="268"/>
      <c r="G835" s="268"/>
      <c r="H835" s="81"/>
      <c r="I835" s="269"/>
      <c r="J835" s="269"/>
    </row>
    <row r="836" spans="1:10" x14ac:dyDescent="0.2">
      <c r="A836" s="82"/>
      <c r="B836" s="82"/>
      <c r="C836" s="266"/>
      <c r="D836" s="82"/>
      <c r="E836" s="267"/>
      <c r="F836" s="268"/>
      <c r="G836" s="268"/>
      <c r="H836" s="81"/>
      <c r="I836" s="269"/>
      <c r="J836" s="269"/>
    </row>
    <row r="837" spans="1:10" x14ac:dyDescent="0.2">
      <c r="A837" s="82"/>
      <c r="B837" s="82"/>
      <c r="C837" s="266"/>
      <c r="D837" s="82"/>
      <c r="E837" s="267"/>
      <c r="F837" s="268"/>
      <c r="G837" s="268"/>
      <c r="H837" s="81"/>
      <c r="I837" s="269"/>
      <c r="J837" s="269"/>
    </row>
    <row r="838" spans="1:10" x14ac:dyDescent="0.2">
      <c r="A838" s="82"/>
      <c r="B838" s="82"/>
      <c r="C838" s="266"/>
      <c r="D838" s="82"/>
      <c r="E838" s="267"/>
      <c r="F838" s="268"/>
      <c r="G838" s="268"/>
      <c r="H838" s="81"/>
      <c r="I838" s="269"/>
      <c r="J838" s="269"/>
    </row>
    <row r="839" spans="1:10" x14ac:dyDescent="0.2">
      <c r="A839" s="82"/>
      <c r="B839" s="82"/>
      <c r="C839" s="266"/>
      <c r="D839" s="82"/>
      <c r="E839" s="267"/>
      <c r="F839" s="268"/>
      <c r="G839" s="268"/>
      <c r="H839" s="81"/>
      <c r="I839" s="269"/>
      <c r="J839" s="269"/>
    </row>
    <row r="840" spans="1:10" x14ac:dyDescent="0.2">
      <c r="A840" s="82"/>
      <c r="B840" s="82"/>
      <c r="C840" s="266"/>
      <c r="D840" s="82"/>
      <c r="E840" s="267"/>
      <c r="F840" s="268"/>
      <c r="G840" s="268"/>
      <c r="H840" s="81"/>
      <c r="I840" s="269"/>
      <c r="J840" s="269"/>
    </row>
    <row r="841" spans="1:10" x14ac:dyDescent="0.2">
      <c r="A841" s="82"/>
      <c r="B841" s="82"/>
      <c r="C841" s="266"/>
      <c r="D841" s="82"/>
      <c r="E841" s="267"/>
      <c r="F841" s="268"/>
      <c r="G841" s="268"/>
      <c r="H841" s="81"/>
      <c r="I841" s="269"/>
      <c r="J841" s="269"/>
    </row>
    <row r="842" spans="1:10" x14ac:dyDescent="0.2">
      <c r="A842" s="82"/>
      <c r="B842" s="82"/>
      <c r="C842" s="266"/>
      <c r="D842" s="82"/>
      <c r="E842" s="267"/>
      <c r="F842" s="268"/>
      <c r="G842" s="268"/>
      <c r="H842" s="81"/>
      <c r="I842" s="269"/>
      <c r="J842" s="269"/>
    </row>
    <row r="843" spans="1:10" x14ac:dyDescent="0.2">
      <c r="A843" s="82"/>
      <c r="B843" s="82"/>
      <c r="C843" s="266"/>
      <c r="D843" s="82"/>
      <c r="E843" s="267"/>
      <c r="F843" s="268"/>
      <c r="G843" s="268"/>
      <c r="H843" s="81"/>
      <c r="I843" s="269"/>
      <c r="J843" s="269"/>
    </row>
    <row r="844" spans="1:10" x14ac:dyDescent="0.2">
      <c r="A844" s="82"/>
      <c r="B844" s="82"/>
      <c r="C844" s="266"/>
      <c r="D844" s="82"/>
      <c r="E844" s="267"/>
      <c r="F844" s="268"/>
      <c r="G844" s="268"/>
      <c r="H844" s="81"/>
      <c r="I844" s="269"/>
      <c r="J844" s="269"/>
    </row>
    <row r="845" spans="1:10" x14ac:dyDescent="0.2">
      <c r="A845" s="82"/>
      <c r="B845" s="82"/>
      <c r="C845" s="266"/>
      <c r="D845" s="82"/>
      <c r="E845" s="267"/>
      <c r="F845" s="268"/>
      <c r="G845" s="268"/>
      <c r="H845" s="81"/>
      <c r="I845" s="269"/>
      <c r="J845" s="269"/>
    </row>
    <row r="846" spans="1:10" x14ac:dyDescent="0.2">
      <c r="A846" s="82"/>
      <c r="B846" s="82"/>
      <c r="C846" s="266"/>
      <c r="D846" s="82"/>
      <c r="E846" s="267"/>
      <c r="F846" s="268"/>
      <c r="G846" s="268"/>
      <c r="H846" s="81"/>
      <c r="I846" s="269"/>
      <c r="J846" s="269"/>
    </row>
    <row r="847" spans="1:10" x14ac:dyDescent="0.2">
      <c r="A847" s="82"/>
      <c r="B847" s="82"/>
      <c r="C847" s="266"/>
      <c r="D847" s="82"/>
      <c r="E847" s="267"/>
      <c r="F847" s="268"/>
      <c r="G847" s="268"/>
      <c r="H847" s="81"/>
      <c r="I847" s="269"/>
      <c r="J847" s="269"/>
    </row>
    <row r="848" spans="1:10" x14ac:dyDescent="0.2">
      <c r="A848" s="82"/>
      <c r="B848" s="82"/>
      <c r="C848" s="266"/>
      <c r="D848" s="82"/>
      <c r="E848" s="267"/>
      <c r="F848" s="268"/>
      <c r="G848" s="268"/>
      <c r="H848" s="81"/>
      <c r="I848" s="269"/>
      <c r="J848" s="269"/>
    </row>
    <row r="849" spans="1:10" x14ac:dyDescent="0.2">
      <c r="A849" s="82"/>
      <c r="B849" s="82"/>
      <c r="C849" s="266"/>
      <c r="D849" s="82"/>
      <c r="E849" s="267"/>
      <c r="F849" s="268"/>
      <c r="G849" s="268"/>
      <c r="H849" s="81"/>
      <c r="I849" s="269"/>
      <c r="J849" s="269"/>
    </row>
    <row r="850" spans="1:10" x14ac:dyDescent="0.2">
      <c r="A850" s="82"/>
      <c r="B850" s="82"/>
      <c r="C850" s="266"/>
      <c r="D850" s="82"/>
      <c r="E850" s="267"/>
      <c r="F850" s="268"/>
      <c r="G850" s="268"/>
      <c r="H850" s="81"/>
      <c r="I850" s="269"/>
      <c r="J850" s="269"/>
    </row>
    <row r="851" spans="1:10" x14ac:dyDescent="0.2">
      <c r="A851" s="82"/>
      <c r="B851" s="82"/>
      <c r="C851" s="266"/>
      <c r="D851" s="82"/>
      <c r="E851" s="267"/>
      <c r="F851" s="268"/>
      <c r="G851" s="268"/>
      <c r="H851" s="81"/>
      <c r="I851" s="269"/>
      <c r="J851" s="269"/>
    </row>
    <row r="852" spans="1:10" x14ac:dyDescent="0.2">
      <c r="A852" s="82"/>
      <c r="B852" s="82"/>
      <c r="C852" s="266"/>
      <c r="D852" s="82"/>
      <c r="E852" s="267"/>
      <c r="F852" s="268"/>
      <c r="G852" s="268"/>
      <c r="H852" s="81"/>
      <c r="I852" s="269"/>
      <c r="J852" s="269"/>
    </row>
    <row r="853" spans="1:10" x14ac:dyDescent="0.2">
      <c r="A853" s="82"/>
      <c r="B853" s="82"/>
      <c r="C853" s="266"/>
      <c r="D853" s="82"/>
      <c r="E853" s="267"/>
      <c r="F853" s="268"/>
      <c r="G853" s="268"/>
      <c r="H853" s="81"/>
      <c r="I853" s="269"/>
      <c r="J853" s="269"/>
    </row>
    <row r="854" spans="1:10" x14ac:dyDescent="0.2">
      <c r="A854" s="82"/>
      <c r="B854" s="82"/>
      <c r="C854" s="266"/>
      <c r="D854" s="82"/>
      <c r="E854" s="267"/>
      <c r="F854" s="268"/>
      <c r="G854" s="268"/>
      <c r="H854" s="81"/>
      <c r="I854" s="269"/>
      <c r="J854" s="269"/>
    </row>
    <row r="855" spans="1:10" x14ac:dyDescent="0.2">
      <c r="A855" s="82"/>
      <c r="B855" s="82"/>
      <c r="C855" s="266"/>
      <c r="D855" s="82"/>
      <c r="E855" s="267"/>
      <c r="F855" s="268"/>
      <c r="G855" s="268"/>
      <c r="H855" s="81"/>
      <c r="I855" s="269"/>
      <c r="J855" s="269"/>
    </row>
    <row r="856" spans="1:10" x14ac:dyDescent="0.2">
      <c r="A856" s="82"/>
      <c r="B856" s="82"/>
      <c r="C856" s="266"/>
      <c r="D856" s="82"/>
      <c r="E856" s="267"/>
      <c r="F856" s="268"/>
      <c r="G856" s="268"/>
      <c r="H856" s="81"/>
      <c r="I856" s="269"/>
      <c r="J856" s="269"/>
    </row>
    <row r="857" spans="1:10" x14ac:dyDescent="0.2">
      <c r="A857" s="82"/>
      <c r="B857" s="82"/>
      <c r="C857" s="266"/>
      <c r="D857" s="82"/>
      <c r="E857" s="267"/>
      <c r="F857" s="268"/>
      <c r="G857" s="268"/>
      <c r="H857" s="81"/>
      <c r="I857" s="269"/>
      <c r="J857" s="269"/>
    </row>
    <row r="858" spans="1:10" x14ac:dyDescent="0.2">
      <c r="A858" s="82"/>
      <c r="B858" s="82"/>
      <c r="C858" s="266"/>
      <c r="D858" s="82"/>
      <c r="E858" s="267"/>
      <c r="F858" s="268"/>
      <c r="G858" s="268"/>
      <c r="H858" s="81"/>
      <c r="I858" s="269"/>
      <c r="J858" s="269"/>
    </row>
    <row r="859" spans="1:10" x14ac:dyDescent="0.2">
      <c r="A859" s="82"/>
      <c r="B859" s="82"/>
      <c r="C859" s="266"/>
      <c r="D859" s="82"/>
      <c r="E859" s="267"/>
      <c r="F859" s="268"/>
      <c r="G859" s="268"/>
      <c r="H859" s="81"/>
      <c r="I859" s="269"/>
      <c r="J859" s="269"/>
    </row>
    <row r="860" spans="1:10" x14ac:dyDescent="0.2">
      <c r="A860" s="82"/>
      <c r="B860" s="82"/>
      <c r="C860" s="266"/>
      <c r="D860" s="82"/>
      <c r="E860" s="267"/>
      <c r="F860" s="268"/>
      <c r="G860" s="268"/>
      <c r="H860" s="81"/>
      <c r="I860" s="269"/>
      <c r="J860" s="269"/>
    </row>
    <row r="861" spans="1:10" x14ac:dyDescent="0.2">
      <c r="A861" s="82"/>
      <c r="B861" s="82"/>
      <c r="C861" s="266"/>
      <c r="D861" s="82"/>
      <c r="E861" s="267"/>
      <c r="F861" s="268"/>
      <c r="G861" s="268"/>
      <c r="H861" s="81"/>
      <c r="I861" s="269"/>
      <c r="J861" s="269"/>
    </row>
    <row r="862" spans="1:10" x14ac:dyDescent="0.2">
      <c r="A862" s="82"/>
      <c r="B862" s="82"/>
      <c r="C862" s="266"/>
      <c r="D862" s="82"/>
      <c r="E862" s="267"/>
      <c r="F862" s="268"/>
      <c r="G862" s="268"/>
      <c r="H862" s="81"/>
      <c r="I862" s="269"/>
      <c r="J862" s="269"/>
    </row>
    <row r="863" spans="1:10" x14ac:dyDescent="0.2">
      <c r="A863" s="82"/>
      <c r="B863" s="82"/>
      <c r="C863" s="266"/>
      <c r="D863" s="82"/>
      <c r="E863" s="267"/>
      <c r="F863" s="268"/>
      <c r="G863" s="268"/>
      <c r="H863" s="81"/>
      <c r="I863" s="269"/>
      <c r="J863" s="269"/>
    </row>
    <row r="864" spans="1:10" x14ac:dyDescent="0.2">
      <c r="A864" s="82"/>
      <c r="B864" s="82"/>
      <c r="C864" s="266"/>
      <c r="D864" s="82"/>
      <c r="E864" s="267"/>
      <c r="F864" s="268"/>
      <c r="G864" s="268"/>
      <c r="H864" s="81"/>
      <c r="I864" s="269"/>
      <c r="J864" s="269"/>
    </row>
    <row r="865" spans="1:10" x14ac:dyDescent="0.2">
      <c r="A865" s="82"/>
      <c r="B865" s="82"/>
      <c r="C865" s="266"/>
      <c r="D865" s="82"/>
      <c r="E865" s="267"/>
      <c r="F865" s="268"/>
      <c r="G865" s="268"/>
      <c r="H865" s="81"/>
      <c r="I865" s="269"/>
      <c r="J865" s="269"/>
    </row>
    <row r="866" spans="1:10" x14ac:dyDescent="0.2">
      <c r="A866" s="82"/>
      <c r="B866" s="82"/>
      <c r="C866" s="266"/>
      <c r="D866" s="82"/>
      <c r="E866" s="267"/>
      <c r="F866" s="268"/>
      <c r="G866" s="268"/>
      <c r="H866" s="81"/>
      <c r="I866" s="269"/>
      <c r="J866" s="269"/>
    </row>
    <row r="867" spans="1:10" x14ac:dyDescent="0.2">
      <c r="A867" s="82"/>
      <c r="B867" s="82"/>
      <c r="C867" s="266"/>
      <c r="D867" s="82"/>
      <c r="E867" s="267"/>
      <c r="F867" s="268"/>
      <c r="G867" s="268"/>
      <c r="H867" s="81"/>
      <c r="I867" s="269"/>
      <c r="J867" s="269"/>
    </row>
    <row r="868" spans="1:10" x14ac:dyDescent="0.2">
      <c r="A868" s="82"/>
      <c r="B868" s="82"/>
      <c r="C868" s="266"/>
      <c r="D868" s="82"/>
      <c r="E868" s="267"/>
      <c r="F868" s="268"/>
      <c r="G868" s="268"/>
      <c r="H868" s="81"/>
      <c r="I868" s="269"/>
      <c r="J868" s="269"/>
    </row>
    <row r="869" spans="1:10" x14ac:dyDescent="0.2">
      <c r="A869" s="82"/>
      <c r="B869" s="82"/>
      <c r="C869" s="266"/>
      <c r="D869" s="82"/>
      <c r="E869" s="267"/>
      <c r="F869" s="268"/>
      <c r="G869" s="268"/>
      <c r="H869" s="81"/>
      <c r="I869" s="269"/>
      <c r="J869" s="269"/>
    </row>
    <row r="870" spans="1:10" x14ac:dyDescent="0.2">
      <c r="A870" s="82"/>
      <c r="B870" s="82"/>
      <c r="C870" s="266"/>
      <c r="D870" s="82"/>
      <c r="E870" s="267"/>
      <c r="F870" s="268"/>
      <c r="G870" s="268"/>
      <c r="H870" s="81"/>
      <c r="I870" s="269"/>
      <c r="J870" s="269"/>
    </row>
    <row r="871" spans="1:10" x14ac:dyDescent="0.2">
      <c r="A871" s="82"/>
      <c r="B871" s="82"/>
      <c r="C871" s="266"/>
      <c r="D871" s="82"/>
      <c r="E871" s="267"/>
      <c r="F871" s="268"/>
      <c r="G871" s="268"/>
      <c r="H871" s="81"/>
      <c r="I871" s="269"/>
      <c r="J871" s="269"/>
    </row>
    <row r="872" spans="1:10" x14ac:dyDescent="0.2">
      <c r="A872" s="82"/>
      <c r="B872" s="82"/>
      <c r="C872" s="266"/>
      <c r="D872" s="82"/>
      <c r="E872" s="267"/>
      <c r="F872" s="268"/>
      <c r="G872" s="268"/>
      <c r="H872" s="81"/>
      <c r="I872" s="269"/>
      <c r="J872" s="269"/>
    </row>
    <row r="873" spans="1:10" x14ac:dyDescent="0.2">
      <c r="A873" s="82"/>
      <c r="B873" s="82"/>
      <c r="C873" s="266"/>
      <c r="D873" s="82"/>
      <c r="E873" s="267"/>
      <c r="F873" s="268"/>
      <c r="G873" s="268"/>
      <c r="H873" s="81"/>
      <c r="I873" s="269"/>
      <c r="J873" s="269"/>
    </row>
  </sheetData>
  <autoFilter ref="A3:J3" xr:uid="{00000000-0001-0000-0600-000000000000}"/>
  <mergeCells count="1">
    <mergeCell ref="A1:D1"/>
  </mergeCells>
  <phoneticPr fontId="46" type="noConversion"/>
  <conditionalFormatting sqref="I4:I873">
    <cfRule type="expression" dxfId="5" priority="2">
      <formula>E4="Project developed"</formula>
    </cfRule>
  </conditionalFormatting>
  <conditionalFormatting sqref="I4:J873">
    <cfRule type="expression" dxfId="4" priority="1">
      <formula>#REF!="Yes"</formula>
    </cfRule>
  </conditionalFormatting>
  <conditionalFormatting sqref="J4:J1673">
    <cfRule type="expression" dxfId="3" priority="58">
      <formula>F4="Project developed"</formula>
    </cfRule>
  </conditionalFormatting>
  <pageMargins left="0.7" right="0.7" top="0.75" bottom="0.75" header="0.3" footer="0.3"/>
  <pageSetup paperSize="9" orientation="portrait" r:id="rId1"/>
  <headerFooter>
    <oddFooter>&amp;C&amp;1#&amp;"Calibri"&amp;12&amp;K008000Internal Use</oddFooter>
  </headerFooter>
  <extLst>
    <ext xmlns:x14="http://schemas.microsoft.com/office/spreadsheetml/2009/9/main" uri="{CCE6A557-97BC-4b89-ADB6-D9C93CAAB3DF}">
      <x14:dataValidations xmlns:xm="http://schemas.microsoft.com/office/excel/2006/main" xWindow="1117" yWindow="500" count="3">
        <x14:dataValidation type="list" allowBlank="1" showInputMessage="1" showErrorMessage="1" xr:uid="{00000000-0002-0000-0600-000002000000}">
          <x14:formula1>
            <xm:f>'Data options'!$B$3:$B$4</xm:f>
          </x14:formula1>
          <xm:sqref>E4:E873</xm:sqref>
        </x14:dataValidation>
        <x14:dataValidation type="list" allowBlank="1" showInputMessage="1" showErrorMessage="1" xr:uid="{D469FB13-412E-4690-A5C9-FA305398F487}">
          <x14:formula1>
            <xm:f>'Data options'!$B$15:$B$21</xm:f>
          </x14:formula1>
          <xm:sqref>G4:G873</xm:sqref>
        </x14:dataValidation>
        <x14:dataValidation type="list" allowBlank="1" showInputMessage="1" showErrorMessage="1" xr:uid="{5207F631-FDB3-4FC0-948D-037F0FC2FA36}">
          <x14:formula1>
            <xm:f>'Data options'!$B$9:$B$12</xm:f>
          </x14:formula1>
          <xm:sqref>F4:F873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P1703"/>
  <sheetViews>
    <sheetView zoomScale="70" zoomScaleNormal="70" workbookViewId="0">
      <pane xSplit="6" ySplit="4" topLeftCell="G52" activePane="bottomRight" state="frozen"/>
      <selection pane="topRight" activeCell="F1" sqref="F1"/>
      <selection pane="bottomLeft" activeCell="A4" sqref="A4"/>
      <selection pane="bottomRight" activeCell="H18" sqref="H18"/>
    </sheetView>
  </sheetViews>
  <sheetFormatPr defaultColWidth="9.28515625" defaultRowHeight="15" x14ac:dyDescent="0.25"/>
  <cols>
    <col min="1" max="1" width="12.7109375" customWidth="1"/>
    <col min="2" max="2" width="11.28515625" customWidth="1"/>
    <col min="3" max="3" width="18.7109375" customWidth="1"/>
    <col min="4" max="4" width="15.7109375" customWidth="1"/>
    <col min="5" max="5" width="44.7109375" customWidth="1"/>
    <col min="6" max="6" width="25.28515625" customWidth="1"/>
    <col min="7" max="7" width="19.7109375" customWidth="1"/>
    <col min="8" max="8" width="12.28515625" customWidth="1"/>
    <col min="9" max="9" width="14.42578125" customWidth="1"/>
    <col min="10" max="10" width="16.7109375" customWidth="1"/>
    <col min="11" max="12" width="15" customWidth="1"/>
    <col min="13" max="13" width="12.42578125" customWidth="1"/>
    <col min="14" max="15" width="24.7109375" customWidth="1"/>
    <col min="16" max="17" width="24.5703125" customWidth="1"/>
    <col min="18" max="22" width="24.42578125" customWidth="1"/>
    <col min="23" max="23" width="109.28515625" customWidth="1"/>
    <col min="24" max="24" width="94.28515625" customWidth="1"/>
    <col min="25" max="25" width="16.28515625" style="190" customWidth="1"/>
    <col min="26" max="26" width="16.28515625" customWidth="1"/>
    <col min="27" max="27" width="42.42578125" customWidth="1"/>
    <col min="28" max="28" width="11.28515625" customWidth="1"/>
    <col min="29" max="29" width="18.7109375" customWidth="1"/>
    <col min="30" max="30" width="16.28515625" bestFit="1" customWidth="1"/>
    <col min="31" max="32" width="38" bestFit="1" customWidth="1"/>
    <col min="33" max="33" width="30.7109375" customWidth="1"/>
    <col min="34" max="34" width="29.5703125" customWidth="1"/>
    <col min="35" max="35" width="128.28515625" customWidth="1"/>
    <col min="36" max="37" width="30.42578125" customWidth="1"/>
    <col min="38" max="38" width="4.28515625" style="159" customWidth="1"/>
    <col min="39" max="39" width="8.28515625" style="132" customWidth="1"/>
    <col min="40" max="40" width="29.28515625" style="132" customWidth="1"/>
    <col min="41" max="41" width="128.5703125" style="133" customWidth="1"/>
    <col min="42" max="42" width="4.7109375" style="159" customWidth="1"/>
    <col min="43" max="16384" width="9.28515625" style="21"/>
  </cols>
  <sheetData>
    <row r="1" spans="1:42" s="93" customFormat="1" ht="31.5" customHeight="1" x14ac:dyDescent="0.25">
      <c r="A1" s="363" t="s">
        <v>405</v>
      </c>
      <c r="B1" s="364"/>
      <c r="C1" s="364"/>
      <c r="D1" s="364"/>
      <c r="E1" s="364"/>
      <c r="F1" s="364"/>
      <c r="G1" s="86"/>
      <c r="H1" s="135"/>
      <c r="I1" s="86"/>
      <c r="J1" s="86"/>
      <c r="K1" s="86"/>
      <c r="L1" s="86"/>
      <c r="M1" s="88"/>
      <c r="N1" s="86"/>
      <c r="O1" s="86"/>
      <c r="P1" s="86"/>
      <c r="Q1" s="86"/>
      <c r="R1" s="86"/>
      <c r="S1" s="86"/>
      <c r="T1" s="86"/>
      <c r="U1" s="86"/>
      <c r="V1" s="86"/>
      <c r="W1" s="135"/>
      <c r="X1" s="135"/>
      <c r="Y1" s="135"/>
      <c r="Z1" s="86"/>
      <c r="AA1" s="86"/>
      <c r="AB1" s="86"/>
      <c r="AC1" s="86"/>
      <c r="AD1" s="88"/>
      <c r="AE1" s="86"/>
      <c r="AF1" s="86"/>
      <c r="AG1" s="86"/>
      <c r="AH1" s="86"/>
      <c r="AI1" s="86"/>
      <c r="AJ1" s="86"/>
      <c r="AK1" s="86"/>
      <c r="AL1" s="157"/>
      <c r="AM1" s="112"/>
      <c r="AN1" s="112"/>
      <c r="AO1" s="112"/>
      <c r="AP1" s="157"/>
    </row>
    <row r="2" spans="1:42" s="93" customFormat="1" ht="40.9" customHeight="1" x14ac:dyDescent="0.25">
      <c r="A2" s="364"/>
      <c r="B2" s="364"/>
      <c r="C2" s="364"/>
      <c r="D2" s="364"/>
      <c r="E2" s="364"/>
      <c r="F2" s="364"/>
      <c r="G2" s="86"/>
      <c r="H2" s="135"/>
      <c r="I2" s="135"/>
      <c r="J2" s="135"/>
      <c r="K2" s="86"/>
      <c r="L2" s="86"/>
      <c r="M2" s="88"/>
      <c r="N2" s="86"/>
      <c r="O2" s="86"/>
      <c r="P2" s="86"/>
      <c r="Q2" s="86"/>
      <c r="R2" s="86"/>
      <c r="S2" s="86"/>
      <c r="T2" s="86"/>
      <c r="U2" s="86"/>
      <c r="V2" s="86"/>
      <c r="W2" s="86"/>
      <c r="X2" s="86"/>
      <c r="Y2" s="135"/>
      <c r="Z2" s="86"/>
      <c r="AA2" s="86"/>
      <c r="AB2" s="86"/>
      <c r="AC2" s="86"/>
      <c r="AD2" s="88"/>
      <c r="AE2" s="86"/>
      <c r="AF2" s="86"/>
      <c r="AG2" s="86"/>
      <c r="AH2" s="86"/>
      <c r="AI2" s="86"/>
      <c r="AJ2" s="86"/>
      <c r="AK2" s="86"/>
      <c r="AL2" s="157"/>
      <c r="AM2" s="112"/>
      <c r="AN2" s="112"/>
      <c r="AO2" s="112"/>
      <c r="AP2" s="157"/>
    </row>
    <row r="3" spans="1:42" s="91" customFormat="1" ht="34.15" customHeight="1" thickBot="1" x14ac:dyDescent="0.35">
      <c r="A3" s="91" t="s">
        <v>406</v>
      </c>
      <c r="B3" s="92"/>
      <c r="C3" s="92"/>
      <c r="D3" s="92"/>
      <c r="E3" s="92"/>
      <c r="G3" s="113" t="s">
        <v>407</v>
      </c>
      <c r="H3" s="138"/>
      <c r="I3" s="113"/>
      <c r="K3" s="365" t="s">
        <v>408</v>
      </c>
      <c r="L3" s="365"/>
      <c r="M3" s="92"/>
      <c r="N3" s="366" t="s">
        <v>409</v>
      </c>
      <c r="O3" s="366"/>
      <c r="P3" s="366"/>
      <c r="Q3" s="366"/>
      <c r="Y3" s="136" t="s">
        <v>410</v>
      </c>
      <c r="AD3" s="92"/>
      <c r="AL3" s="158"/>
      <c r="AM3" s="149" t="s">
        <v>403</v>
      </c>
      <c r="AN3" s="149"/>
      <c r="AO3" s="108"/>
      <c r="AP3" s="158"/>
    </row>
    <row r="4" spans="1:42" s="87" customFormat="1" ht="72.75" thickBot="1" x14ac:dyDescent="0.3">
      <c r="A4" s="89" t="s">
        <v>411</v>
      </c>
      <c r="B4" s="89" t="s">
        <v>50</v>
      </c>
      <c r="C4" s="89" t="s">
        <v>73</v>
      </c>
      <c r="D4" s="89" t="s">
        <v>412</v>
      </c>
      <c r="E4" s="89" t="s">
        <v>413</v>
      </c>
      <c r="F4" s="87" t="s">
        <v>414</v>
      </c>
      <c r="G4" s="87" t="s">
        <v>415</v>
      </c>
      <c r="H4" s="137" t="s">
        <v>83</v>
      </c>
      <c r="I4" s="87" t="s">
        <v>416</v>
      </c>
      <c r="J4" s="87" t="s">
        <v>417</v>
      </c>
      <c r="K4" s="87" t="s">
        <v>89</v>
      </c>
      <c r="L4" s="87" t="s">
        <v>91</v>
      </c>
      <c r="M4" s="89" t="s">
        <v>418</v>
      </c>
      <c r="N4" s="87" t="s">
        <v>419</v>
      </c>
      <c r="O4" s="87" t="s">
        <v>99</v>
      </c>
      <c r="P4" s="87" t="s">
        <v>101</v>
      </c>
      <c r="Q4" s="87" t="s">
        <v>420</v>
      </c>
      <c r="R4" s="87" t="s">
        <v>105</v>
      </c>
      <c r="S4" s="87" t="s">
        <v>107</v>
      </c>
      <c r="T4" s="87" t="s">
        <v>421</v>
      </c>
      <c r="U4" s="87" t="s">
        <v>422</v>
      </c>
      <c r="V4" s="87" t="s">
        <v>423</v>
      </c>
      <c r="W4" s="87" t="s">
        <v>424</v>
      </c>
      <c r="X4" s="87" t="s">
        <v>425</v>
      </c>
      <c r="Y4" s="137" t="s">
        <v>119</v>
      </c>
      <c r="Z4" s="87" t="s">
        <v>121</v>
      </c>
      <c r="AA4" s="90" t="s">
        <v>426</v>
      </c>
      <c r="AB4" s="90" t="s">
        <v>427</v>
      </c>
      <c r="AC4" s="87" t="s">
        <v>127</v>
      </c>
      <c r="AD4" s="89" t="s">
        <v>428</v>
      </c>
      <c r="AE4" s="87" t="s">
        <v>131</v>
      </c>
      <c r="AF4" s="87" t="s">
        <v>132</v>
      </c>
      <c r="AG4" s="87" t="s">
        <v>133</v>
      </c>
      <c r="AH4" s="87" t="s">
        <v>135</v>
      </c>
      <c r="AI4" s="87" t="s">
        <v>137</v>
      </c>
      <c r="AJ4" s="87" t="s">
        <v>139</v>
      </c>
      <c r="AK4" s="189" t="s">
        <v>429</v>
      </c>
      <c r="AL4" s="115"/>
      <c r="AM4" s="273" t="s">
        <v>430</v>
      </c>
      <c r="AN4" s="273"/>
      <c r="AO4" s="273"/>
      <c r="AP4" s="115"/>
    </row>
    <row r="5" spans="1:42" x14ac:dyDescent="0.25">
      <c r="AL5" s="274"/>
      <c r="AM5" s="275"/>
      <c r="AN5" s="275"/>
      <c r="AO5" s="276"/>
      <c r="AP5" s="274"/>
    </row>
    <row r="6" spans="1:42" x14ac:dyDescent="0.25">
      <c r="AL6" s="274"/>
      <c r="AM6" s="275"/>
      <c r="AN6" s="275"/>
      <c r="AO6" s="276"/>
      <c r="AP6" s="274"/>
    </row>
    <row r="7" spans="1:42" x14ac:dyDescent="0.25">
      <c r="AL7" s="274"/>
      <c r="AM7" s="275"/>
      <c r="AN7" s="275"/>
      <c r="AO7" s="276"/>
      <c r="AP7" s="274"/>
    </row>
    <row r="8" spans="1:42" x14ac:dyDescent="0.25">
      <c r="AL8" s="274"/>
      <c r="AM8" s="275"/>
      <c r="AN8" s="275"/>
      <c r="AO8" s="276"/>
      <c r="AP8" s="274"/>
    </row>
    <row r="9" spans="1:42" x14ac:dyDescent="0.25">
      <c r="AL9" s="274"/>
      <c r="AM9" s="275"/>
      <c r="AN9" s="275"/>
      <c r="AO9" s="276"/>
      <c r="AP9" s="274"/>
    </row>
    <row r="10" spans="1:42" x14ac:dyDescent="0.25">
      <c r="AL10" s="274"/>
      <c r="AM10" s="275"/>
      <c r="AN10" s="275"/>
      <c r="AO10" s="276"/>
      <c r="AP10" s="274"/>
    </row>
    <row r="11" spans="1:42" x14ac:dyDescent="0.25">
      <c r="AL11" s="274"/>
      <c r="AM11" s="275"/>
      <c r="AN11" s="275"/>
      <c r="AO11" s="276"/>
      <c r="AP11" s="274"/>
    </row>
    <row r="12" spans="1:42" x14ac:dyDescent="0.25">
      <c r="AL12" s="274"/>
      <c r="AM12" s="275"/>
      <c r="AN12" s="275"/>
      <c r="AO12" s="276"/>
      <c r="AP12" s="274"/>
    </row>
    <row r="13" spans="1:42" x14ac:dyDescent="0.25">
      <c r="AL13" s="274"/>
      <c r="AM13" s="275"/>
      <c r="AN13" s="275"/>
      <c r="AO13" s="276"/>
      <c r="AP13" s="274"/>
    </row>
    <row r="14" spans="1:42" x14ac:dyDescent="0.25">
      <c r="AL14" s="274"/>
      <c r="AM14" s="275"/>
      <c r="AN14" s="275"/>
      <c r="AO14" s="276"/>
      <c r="AP14" s="274"/>
    </row>
    <row r="15" spans="1:42" x14ac:dyDescent="0.25">
      <c r="AL15" s="274"/>
      <c r="AM15" s="275"/>
      <c r="AN15" s="275"/>
      <c r="AO15" s="276"/>
      <c r="AP15" s="274"/>
    </row>
    <row r="16" spans="1:42" x14ac:dyDescent="0.25">
      <c r="AL16" s="274"/>
      <c r="AM16" s="275"/>
      <c r="AN16" s="275"/>
      <c r="AO16" s="276"/>
      <c r="AP16" s="274"/>
    </row>
    <row r="17" spans="39:41" x14ac:dyDescent="0.25">
      <c r="AM17" s="275"/>
      <c r="AN17" s="275"/>
      <c r="AO17" s="276"/>
    </row>
    <row r="18" spans="39:41" x14ac:dyDescent="0.25">
      <c r="AM18" s="275"/>
      <c r="AN18" s="275"/>
      <c r="AO18" s="276"/>
    </row>
    <row r="19" spans="39:41" x14ac:dyDescent="0.25">
      <c r="AM19" s="275"/>
      <c r="AN19" s="275"/>
      <c r="AO19" s="276"/>
    </row>
    <row r="20" spans="39:41" x14ac:dyDescent="0.25">
      <c r="AM20" s="275"/>
      <c r="AN20" s="275"/>
      <c r="AO20" s="276"/>
    </row>
    <row r="21" spans="39:41" x14ac:dyDescent="0.25">
      <c r="AM21" s="275"/>
      <c r="AN21" s="275"/>
      <c r="AO21" s="276"/>
    </row>
    <row r="22" spans="39:41" x14ac:dyDescent="0.25">
      <c r="AM22" s="275"/>
      <c r="AN22" s="275"/>
      <c r="AO22" s="276"/>
    </row>
    <row r="23" spans="39:41" x14ac:dyDescent="0.25">
      <c r="AM23" s="275"/>
      <c r="AN23" s="275"/>
      <c r="AO23" s="276"/>
    </row>
    <row r="24" spans="39:41" x14ac:dyDescent="0.25">
      <c r="AM24" s="275"/>
      <c r="AN24" s="275"/>
      <c r="AO24" s="276"/>
    </row>
    <row r="25" spans="39:41" x14ac:dyDescent="0.25">
      <c r="AM25" s="275"/>
      <c r="AN25" s="275"/>
      <c r="AO25" s="276"/>
    </row>
    <row r="26" spans="39:41" x14ac:dyDescent="0.25">
      <c r="AM26" s="275"/>
      <c r="AN26" s="275"/>
      <c r="AO26" s="276"/>
    </row>
    <row r="27" spans="39:41" x14ac:dyDescent="0.25">
      <c r="AM27" s="275"/>
      <c r="AN27" s="275"/>
      <c r="AO27" s="276"/>
    </row>
    <row r="28" spans="39:41" x14ac:dyDescent="0.25">
      <c r="AM28" s="275"/>
      <c r="AN28" s="275"/>
      <c r="AO28" s="276"/>
    </row>
    <row r="29" spans="39:41" x14ac:dyDescent="0.25">
      <c r="AM29" s="275"/>
      <c r="AN29" s="275"/>
      <c r="AO29" s="276"/>
    </row>
    <row r="30" spans="39:41" x14ac:dyDescent="0.25">
      <c r="AM30" s="275"/>
      <c r="AN30" s="275"/>
      <c r="AO30" s="276"/>
    </row>
    <row r="31" spans="39:41" x14ac:dyDescent="0.25">
      <c r="AM31" s="275"/>
      <c r="AN31" s="275"/>
      <c r="AO31" s="276"/>
    </row>
    <row r="32" spans="39:41" x14ac:dyDescent="0.25">
      <c r="AM32" s="275"/>
      <c r="AN32" s="275"/>
      <c r="AO32" s="276"/>
    </row>
    <row r="33" spans="39:41" x14ac:dyDescent="0.25">
      <c r="AM33" s="275"/>
      <c r="AN33" s="275"/>
      <c r="AO33" s="276"/>
    </row>
    <row r="34" spans="39:41" x14ac:dyDescent="0.25">
      <c r="AM34" s="275"/>
      <c r="AN34" s="275"/>
      <c r="AO34" s="276"/>
    </row>
    <row r="35" spans="39:41" x14ac:dyDescent="0.25">
      <c r="AM35" s="275"/>
      <c r="AN35" s="275"/>
      <c r="AO35" s="276"/>
    </row>
    <row r="36" spans="39:41" x14ac:dyDescent="0.25">
      <c r="AM36" s="275"/>
      <c r="AN36" s="275"/>
      <c r="AO36" s="276"/>
    </row>
    <row r="37" spans="39:41" x14ac:dyDescent="0.25">
      <c r="AM37" s="275"/>
      <c r="AN37" s="275"/>
      <c r="AO37" s="276"/>
    </row>
    <row r="38" spans="39:41" x14ac:dyDescent="0.25">
      <c r="AM38" s="275"/>
      <c r="AN38" s="275"/>
      <c r="AO38" s="276"/>
    </row>
    <row r="39" spans="39:41" x14ac:dyDescent="0.25">
      <c r="AM39" s="275"/>
      <c r="AN39" s="275"/>
      <c r="AO39" s="276"/>
    </row>
    <row r="40" spans="39:41" x14ac:dyDescent="0.25">
      <c r="AM40" s="275"/>
      <c r="AN40" s="275"/>
      <c r="AO40" s="276"/>
    </row>
    <row r="41" spans="39:41" x14ac:dyDescent="0.25">
      <c r="AM41" s="275"/>
      <c r="AN41" s="275"/>
      <c r="AO41" s="276"/>
    </row>
    <row r="42" spans="39:41" x14ac:dyDescent="0.25">
      <c r="AM42" s="275"/>
      <c r="AN42" s="275"/>
      <c r="AO42" s="276"/>
    </row>
    <row r="43" spans="39:41" x14ac:dyDescent="0.25">
      <c r="AM43" s="275"/>
      <c r="AN43" s="275"/>
      <c r="AO43" s="276"/>
    </row>
    <row r="44" spans="39:41" x14ac:dyDescent="0.25">
      <c r="AM44" s="275"/>
      <c r="AN44" s="275"/>
      <c r="AO44" s="276"/>
    </row>
    <row r="45" spans="39:41" x14ac:dyDescent="0.25">
      <c r="AM45" s="275"/>
      <c r="AN45" s="275"/>
      <c r="AO45" s="276"/>
    </row>
    <row r="46" spans="39:41" x14ac:dyDescent="0.25">
      <c r="AM46" s="275"/>
      <c r="AN46" s="275"/>
      <c r="AO46" s="276"/>
    </row>
    <row r="47" spans="39:41" x14ac:dyDescent="0.25">
      <c r="AM47" s="275"/>
      <c r="AN47" s="275"/>
      <c r="AO47" s="276"/>
    </row>
    <row r="48" spans="39:41" x14ac:dyDescent="0.25">
      <c r="AM48" s="275"/>
      <c r="AN48" s="275"/>
      <c r="AO48" s="276"/>
    </row>
    <row r="49" spans="39:41" x14ac:dyDescent="0.25">
      <c r="AM49" s="275"/>
      <c r="AN49" s="275"/>
      <c r="AO49" s="276"/>
    </row>
    <row r="50" spans="39:41" x14ac:dyDescent="0.25">
      <c r="AM50" s="275"/>
      <c r="AN50" s="275"/>
      <c r="AO50" s="276"/>
    </row>
    <row r="51" spans="39:41" x14ac:dyDescent="0.25">
      <c r="AM51" s="275"/>
      <c r="AN51" s="275"/>
      <c r="AO51" s="276"/>
    </row>
    <row r="52" spans="39:41" x14ac:dyDescent="0.25">
      <c r="AM52" s="275"/>
      <c r="AN52" s="275"/>
      <c r="AO52" s="276"/>
    </row>
    <row r="53" spans="39:41" x14ac:dyDescent="0.25">
      <c r="AM53" s="275"/>
      <c r="AN53" s="275"/>
      <c r="AO53" s="276"/>
    </row>
    <row r="54" spans="39:41" x14ac:dyDescent="0.25">
      <c r="AM54" s="275"/>
      <c r="AN54" s="275"/>
      <c r="AO54" s="276"/>
    </row>
    <row r="55" spans="39:41" x14ac:dyDescent="0.25">
      <c r="AM55" s="275"/>
      <c r="AN55" s="275"/>
      <c r="AO55" s="276"/>
    </row>
    <row r="56" spans="39:41" x14ac:dyDescent="0.25">
      <c r="AM56" s="275"/>
      <c r="AN56" s="275"/>
      <c r="AO56" s="276"/>
    </row>
    <row r="57" spans="39:41" x14ac:dyDescent="0.25">
      <c r="AM57" s="275"/>
      <c r="AN57" s="275"/>
      <c r="AO57" s="276"/>
    </row>
    <row r="58" spans="39:41" x14ac:dyDescent="0.25">
      <c r="AM58" s="275"/>
      <c r="AN58" s="275"/>
      <c r="AO58" s="276"/>
    </row>
    <row r="59" spans="39:41" x14ac:dyDescent="0.25">
      <c r="AM59" s="275"/>
      <c r="AN59" s="275"/>
      <c r="AO59" s="276"/>
    </row>
    <row r="60" spans="39:41" x14ac:dyDescent="0.25">
      <c r="AM60" s="275"/>
      <c r="AN60" s="275"/>
      <c r="AO60" s="276"/>
    </row>
    <row r="61" spans="39:41" x14ac:dyDescent="0.25">
      <c r="AM61" s="275"/>
      <c r="AN61" s="275"/>
      <c r="AO61" s="276"/>
    </row>
    <row r="62" spans="39:41" x14ac:dyDescent="0.25">
      <c r="AM62" s="275"/>
      <c r="AN62" s="275"/>
      <c r="AO62" s="276"/>
    </row>
    <row r="63" spans="39:41" x14ac:dyDescent="0.25">
      <c r="AM63" s="275"/>
      <c r="AN63" s="275"/>
      <c r="AO63" s="276"/>
    </row>
    <row r="64" spans="39:41" x14ac:dyDescent="0.25">
      <c r="AM64" s="275"/>
      <c r="AN64" s="275"/>
      <c r="AO64" s="276"/>
    </row>
    <row r="65" spans="39:41" x14ac:dyDescent="0.25">
      <c r="AM65" s="275"/>
      <c r="AN65" s="275"/>
      <c r="AO65" s="276"/>
    </row>
    <row r="66" spans="39:41" x14ac:dyDescent="0.25">
      <c r="AM66" s="275"/>
      <c r="AN66" s="275"/>
      <c r="AO66" s="276"/>
    </row>
    <row r="67" spans="39:41" x14ac:dyDescent="0.25">
      <c r="AM67" s="275"/>
      <c r="AN67" s="275"/>
      <c r="AO67" s="276"/>
    </row>
    <row r="68" spans="39:41" x14ac:dyDescent="0.25">
      <c r="AM68" s="275"/>
      <c r="AN68" s="275"/>
      <c r="AO68" s="276"/>
    </row>
    <row r="69" spans="39:41" x14ac:dyDescent="0.25">
      <c r="AM69" s="275"/>
      <c r="AN69" s="275"/>
      <c r="AO69" s="276"/>
    </row>
    <row r="70" spans="39:41" x14ac:dyDescent="0.25">
      <c r="AM70" s="275"/>
      <c r="AN70" s="275"/>
      <c r="AO70" s="276"/>
    </row>
    <row r="71" spans="39:41" x14ac:dyDescent="0.25">
      <c r="AM71" s="275"/>
      <c r="AN71" s="275"/>
      <c r="AO71" s="276"/>
    </row>
    <row r="72" spans="39:41" x14ac:dyDescent="0.25">
      <c r="AM72" s="275"/>
      <c r="AN72" s="275"/>
      <c r="AO72" s="276"/>
    </row>
    <row r="73" spans="39:41" x14ac:dyDescent="0.25">
      <c r="AM73" s="275"/>
      <c r="AN73" s="275"/>
      <c r="AO73" s="276"/>
    </row>
    <row r="74" spans="39:41" x14ac:dyDescent="0.25">
      <c r="AM74" s="275"/>
      <c r="AN74" s="275"/>
      <c r="AO74" s="276"/>
    </row>
    <row r="75" spans="39:41" x14ac:dyDescent="0.25">
      <c r="AM75" s="275"/>
      <c r="AN75" s="275"/>
      <c r="AO75" s="276"/>
    </row>
    <row r="76" spans="39:41" x14ac:dyDescent="0.25">
      <c r="AM76" s="275"/>
      <c r="AN76" s="275"/>
      <c r="AO76" s="276"/>
    </row>
    <row r="77" spans="39:41" x14ac:dyDescent="0.25">
      <c r="AM77" s="275"/>
      <c r="AN77" s="275"/>
      <c r="AO77" s="276"/>
    </row>
    <row r="78" spans="39:41" x14ac:dyDescent="0.25">
      <c r="AM78" s="275"/>
      <c r="AN78" s="275"/>
      <c r="AO78" s="276"/>
    </row>
    <row r="79" spans="39:41" x14ac:dyDescent="0.25">
      <c r="AM79" s="275"/>
      <c r="AN79" s="275"/>
      <c r="AO79" s="276"/>
    </row>
    <row r="80" spans="39:41" x14ac:dyDescent="0.25">
      <c r="AM80" s="275"/>
      <c r="AN80" s="275"/>
      <c r="AO80" s="276"/>
    </row>
    <row r="81" spans="39:41" x14ac:dyDescent="0.25">
      <c r="AM81" s="275"/>
      <c r="AN81" s="275"/>
      <c r="AO81" s="276"/>
    </row>
    <row r="82" spans="39:41" x14ac:dyDescent="0.25">
      <c r="AM82" s="275"/>
      <c r="AN82" s="275"/>
      <c r="AO82" s="276"/>
    </row>
    <row r="83" spans="39:41" x14ac:dyDescent="0.25">
      <c r="AM83" s="275"/>
      <c r="AN83" s="275"/>
      <c r="AO83" s="276"/>
    </row>
    <row r="84" spans="39:41" x14ac:dyDescent="0.25">
      <c r="AM84" s="275"/>
      <c r="AN84" s="275"/>
      <c r="AO84" s="276"/>
    </row>
    <row r="85" spans="39:41" x14ac:dyDescent="0.25">
      <c r="AM85" s="275"/>
      <c r="AN85" s="275"/>
      <c r="AO85" s="276"/>
    </row>
    <row r="86" spans="39:41" x14ac:dyDescent="0.25">
      <c r="AM86" s="275"/>
      <c r="AN86" s="275"/>
      <c r="AO86" s="276"/>
    </row>
    <row r="87" spans="39:41" x14ac:dyDescent="0.25">
      <c r="AM87" s="275"/>
      <c r="AN87" s="275"/>
      <c r="AO87" s="276"/>
    </row>
    <row r="88" spans="39:41" x14ac:dyDescent="0.25">
      <c r="AM88" s="275"/>
      <c r="AN88" s="275"/>
      <c r="AO88" s="276"/>
    </row>
    <row r="89" spans="39:41" x14ac:dyDescent="0.25">
      <c r="AM89" s="275"/>
      <c r="AN89" s="275"/>
      <c r="AO89" s="276"/>
    </row>
    <row r="90" spans="39:41" x14ac:dyDescent="0.25">
      <c r="AM90" s="275"/>
      <c r="AN90" s="275"/>
      <c r="AO90" s="276"/>
    </row>
    <row r="91" spans="39:41" x14ac:dyDescent="0.25">
      <c r="AM91" s="275"/>
      <c r="AN91" s="275"/>
      <c r="AO91" s="276"/>
    </row>
    <row r="92" spans="39:41" x14ac:dyDescent="0.25">
      <c r="AM92" s="275"/>
      <c r="AN92" s="275"/>
      <c r="AO92" s="276"/>
    </row>
    <row r="93" spans="39:41" x14ac:dyDescent="0.25">
      <c r="AM93" s="275"/>
      <c r="AN93" s="275"/>
      <c r="AO93" s="276"/>
    </row>
    <row r="94" spans="39:41" x14ac:dyDescent="0.25">
      <c r="AM94" s="275"/>
      <c r="AN94" s="275"/>
      <c r="AO94" s="276"/>
    </row>
    <row r="95" spans="39:41" x14ac:dyDescent="0.25">
      <c r="AM95" s="275"/>
      <c r="AN95" s="275"/>
      <c r="AO95" s="276"/>
    </row>
    <row r="96" spans="39:41" x14ac:dyDescent="0.25">
      <c r="AM96" s="275"/>
      <c r="AN96" s="275"/>
      <c r="AO96" s="276"/>
    </row>
    <row r="97" spans="39:41" x14ac:dyDescent="0.25">
      <c r="AM97" s="275"/>
      <c r="AN97" s="275"/>
      <c r="AO97" s="276"/>
    </row>
    <row r="98" spans="39:41" x14ac:dyDescent="0.25">
      <c r="AM98" s="275"/>
      <c r="AN98" s="275"/>
      <c r="AO98" s="276"/>
    </row>
    <row r="99" spans="39:41" x14ac:dyDescent="0.25">
      <c r="AM99" s="275"/>
      <c r="AN99" s="275"/>
      <c r="AO99" s="276"/>
    </row>
    <row r="100" spans="39:41" x14ac:dyDescent="0.25">
      <c r="AM100" s="275"/>
      <c r="AN100" s="275"/>
      <c r="AO100" s="276"/>
    </row>
    <row r="101" spans="39:41" x14ac:dyDescent="0.25">
      <c r="AM101" s="275"/>
      <c r="AN101" s="275"/>
      <c r="AO101" s="276"/>
    </row>
    <row r="102" spans="39:41" x14ac:dyDescent="0.25">
      <c r="AM102" s="275"/>
      <c r="AN102" s="275"/>
      <c r="AO102" s="276"/>
    </row>
    <row r="103" spans="39:41" x14ac:dyDescent="0.25">
      <c r="AM103" s="275"/>
      <c r="AN103" s="275"/>
      <c r="AO103" s="276"/>
    </row>
    <row r="104" spans="39:41" x14ac:dyDescent="0.25">
      <c r="AM104" s="275"/>
      <c r="AN104" s="275"/>
      <c r="AO104" s="276"/>
    </row>
    <row r="105" spans="39:41" x14ac:dyDescent="0.25">
      <c r="AM105" s="275"/>
      <c r="AN105" s="275"/>
      <c r="AO105" s="276"/>
    </row>
    <row r="106" spans="39:41" x14ac:dyDescent="0.25">
      <c r="AM106" s="275"/>
      <c r="AN106" s="275"/>
      <c r="AO106" s="276"/>
    </row>
    <row r="107" spans="39:41" x14ac:dyDescent="0.25">
      <c r="AM107" s="275"/>
      <c r="AN107" s="275"/>
      <c r="AO107" s="276"/>
    </row>
    <row r="108" spans="39:41" x14ac:dyDescent="0.25">
      <c r="AM108" s="275"/>
      <c r="AN108" s="275"/>
      <c r="AO108" s="276"/>
    </row>
    <row r="109" spans="39:41" x14ac:dyDescent="0.25">
      <c r="AM109" s="275"/>
      <c r="AN109" s="275"/>
      <c r="AO109" s="276"/>
    </row>
    <row r="110" spans="39:41" x14ac:dyDescent="0.25">
      <c r="AM110" s="275"/>
      <c r="AN110" s="275"/>
      <c r="AO110" s="276"/>
    </row>
    <row r="111" spans="39:41" x14ac:dyDescent="0.25">
      <c r="AM111" s="275"/>
      <c r="AN111" s="275"/>
      <c r="AO111" s="276"/>
    </row>
    <row r="112" spans="39:41" x14ac:dyDescent="0.25">
      <c r="AM112" s="275"/>
      <c r="AN112" s="275"/>
      <c r="AO112" s="276"/>
    </row>
    <row r="113" spans="39:41" x14ac:dyDescent="0.25">
      <c r="AM113" s="275"/>
      <c r="AN113" s="275"/>
      <c r="AO113" s="276"/>
    </row>
    <row r="114" spans="39:41" x14ac:dyDescent="0.25">
      <c r="AM114" s="275"/>
      <c r="AN114" s="275"/>
      <c r="AO114" s="276"/>
    </row>
    <row r="115" spans="39:41" x14ac:dyDescent="0.25">
      <c r="AM115" s="275"/>
      <c r="AN115" s="275"/>
      <c r="AO115" s="276"/>
    </row>
    <row r="116" spans="39:41" x14ac:dyDescent="0.25">
      <c r="AM116" s="275"/>
      <c r="AN116" s="275"/>
      <c r="AO116" s="276"/>
    </row>
    <row r="117" spans="39:41" x14ac:dyDescent="0.25">
      <c r="AM117" s="275"/>
      <c r="AN117" s="275"/>
      <c r="AO117" s="276"/>
    </row>
    <row r="118" spans="39:41" x14ac:dyDescent="0.25">
      <c r="AM118" s="275"/>
      <c r="AN118" s="275"/>
      <c r="AO118" s="276"/>
    </row>
    <row r="119" spans="39:41" x14ac:dyDescent="0.25">
      <c r="AM119" s="275"/>
      <c r="AN119" s="275"/>
      <c r="AO119" s="276"/>
    </row>
    <row r="120" spans="39:41" x14ac:dyDescent="0.25">
      <c r="AM120" s="275"/>
      <c r="AN120" s="275"/>
      <c r="AO120" s="276"/>
    </row>
    <row r="121" spans="39:41" x14ac:dyDescent="0.25">
      <c r="AM121" s="275"/>
      <c r="AN121" s="275"/>
      <c r="AO121" s="276"/>
    </row>
    <row r="122" spans="39:41" x14ac:dyDescent="0.25">
      <c r="AM122" s="275"/>
      <c r="AN122" s="275"/>
      <c r="AO122" s="276"/>
    </row>
    <row r="123" spans="39:41" x14ac:dyDescent="0.25">
      <c r="AM123" s="275"/>
      <c r="AN123" s="275"/>
      <c r="AO123" s="276"/>
    </row>
    <row r="124" spans="39:41" x14ac:dyDescent="0.25">
      <c r="AM124" s="275"/>
      <c r="AN124" s="275"/>
      <c r="AO124" s="276"/>
    </row>
    <row r="125" spans="39:41" x14ac:dyDescent="0.25">
      <c r="AM125" s="275"/>
      <c r="AN125" s="275"/>
      <c r="AO125" s="276"/>
    </row>
    <row r="126" spans="39:41" x14ac:dyDescent="0.25">
      <c r="AM126" s="275"/>
      <c r="AN126" s="275"/>
      <c r="AO126" s="276"/>
    </row>
    <row r="127" spans="39:41" x14ac:dyDescent="0.25">
      <c r="AM127" s="275"/>
      <c r="AN127" s="275"/>
      <c r="AO127" s="276"/>
    </row>
    <row r="128" spans="39:41" x14ac:dyDescent="0.25">
      <c r="AM128" s="275"/>
      <c r="AN128" s="275"/>
      <c r="AO128" s="276"/>
    </row>
    <row r="129" spans="39:41" x14ac:dyDescent="0.25">
      <c r="AM129" s="275"/>
      <c r="AN129" s="275"/>
      <c r="AO129" s="276"/>
    </row>
    <row r="130" spans="39:41" x14ac:dyDescent="0.25">
      <c r="AM130" s="275"/>
      <c r="AN130" s="275"/>
      <c r="AO130" s="276"/>
    </row>
    <row r="131" spans="39:41" x14ac:dyDescent="0.25">
      <c r="AM131" s="275"/>
      <c r="AN131" s="275"/>
      <c r="AO131" s="276"/>
    </row>
    <row r="132" spans="39:41" x14ac:dyDescent="0.25">
      <c r="AM132" s="275"/>
      <c r="AN132" s="275"/>
      <c r="AO132" s="276"/>
    </row>
    <row r="133" spans="39:41" x14ac:dyDescent="0.25">
      <c r="AM133" s="275"/>
      <c r="AN133" s="275"/>
      <c r="AO133" s="276"/>
    </row>
    <row r="134" spans="39:41" x14ac:dyDescent="0.25">
      <c r="AM134" s="275"/>
      <c r="AN134" s="275"/>
      <c r="AO134" s="276"/>
    </row>
    <row r="135" spans="39:41" x14ac:dyDescent="0.25">
      <c r="AM135" s="275"/>
      <c r="AN135" s="275"/>
      <c r="AO135" s="276"/>
    </row>
    <row r="136" spans="39:41" x14ac:dyDescent="0.25">
      <c r="AM136" s="275"/>
      <c r="AN136" s="275"/>
      <c r="AO136" s="276"/>
    </row>
    <row r="137" spans="39:41" x14ac:dyDescent="0.25">
      <c r="AM137" s="275"/>
      <c r="AN137" s="275"/>
      <c r="AO137" s="276"/>
    </row>
    <row r="138" spans="39:41" x14ac:dyDescent="0.25">
      <c r="AM138" s="275"/>
      <c r="AN138" s="275"/>
      <c r="AO138" s="276"/>
    </row>
    <row r="139" spans="39:41" x14ac:dyDescent="0.25">
      <c r="AM139" s="275"/>
      <c r="AN139" s="275"/>
      <c r="AO139" s="276"/>
    </row>
    <row r="140" spans="39:41" x14ac:dyDescent="0.25">
      <c r="AM140" s="275"/>
      <c r="AN140" s="275"/>
      <c r="AO140" s="276"/>
    </row>
    <row r="141" spans="39:41" x14ac:dyDescent="0.25">
      <c r="AM141" s="275"/>
      <c r="AN141" s="275"/>
      <c r="AO141" s="276"/>
    </row>
    <row r="142" spans="39:41" x14ac:dyDescent="0.25">
      <c r="AM142" s="275"/>
      <c r="AN142" s="275"/>
      <c r="AO142" s="276"/>
    </row>
    <row r="143" spans="39:41" x14ac:dyDescent="0.25">
      <c r="AM143" s="275"/>
      <c r="AN143" s="275"/>
      <c r="AO143" s="276"/>
    </row>
    <row r="144" spans="39:41" x14ac:dyDescent="0.25">
      <c r="AM144" s="275"/>
      <c r="AN144" s="275"/>
      <c r="AO144" s="276"/>
    </row>
    <row r="145" spans="39:41" x14ac:dyDescent="0.25">
      <c r="AM145" s="275"/>
      <c r="AN145" s="275"/>
      <c r="AO145" s="276"/>
    </row>
    <row r="146" spans="39:41" x14ac:dyDescent="0.25">
      <c r="AM146" s="275"/>
      <c r="AN146" s="275"/>
      <c r="AO146" s="276"/>
    </row>
    <row r="147" spans="39:41" x14ac:dyDescent="0.25">
      <c r="AM147" s="275"/>
      <c r="AN147" s="275"/>
      <c r="AO147" s="276"/>
    </row>
    <row r="148" spans="39:41" x14ac:dyDescent="0.25">
      <c r="AM148" s="275"/>
      <c r="AN148" s="275"/>
      <c r="AO148" s="276"/>
    </row>
    <row r="149" spans="39:41" x14ac:dyDescent="0.25">
      <c r="AM149" s="275"/>
      <c r="AN149" s="275"/>
      <c r="AO149" s="276"/>
    </row>
    <row r="150" spans="39:41" x14ac:dyDescent="0.25">
      <c r="AM150" s="275"/>
      <c r="AN150" s="275"/>
      <c r="AO150" s="276"/>
    </row>
    <row r="151" spans="39:41" x14ac:dyDescent="0.25">
      <c r="AM151" s="275"/>
      <c r="AN151" s="275"/>
      <c r="AO151" s="276"/>
    </row>
    <row r="152" spans="39:41" x14ac:dyDescent="0.25">
      <c r="AM152" s="275"/>
      <c r="AN152" s="275"/>
      <c r="AO152" s="276"/>
    </row>
    <row r="153" spans="39:41" x14ac:dyDescent="0.25">
      <c r="AM153" s="275"/>
      <c r="AN153" s="275"/>
      <c r="AO153" s="276"/>
    </row>
    <row r="154" spans="39:41" x14ac:dyDescent="0.25">
      <c r="AM154" s="275"/>
      <c r="AN154" s="275"/>
      <c r="AO154" s="276"/>
    </row>
    <row r="155" spans="39:41" x14ac:dyDescent="0.25">
      <c r="AM155" s="275"/>
      <c r="AN155" s="275"/>
      <c r="AO155" s="276"/>
    </row>
    <row r="156" spans="39:41" x14ac:dyDescent="0.25">
      <c r="AM156" s="275"/>
      <c r="AN156" s="275"/>
      <c r="AO156" s="276"/>
    </row>
    <row r="157" spans="39:41" x14ac:dyDescent="0.25">
      <c r="AM157" s="275"/>
      <c r="AN157" s="275"/>
      <c r="AO157" s="276"/>
    </row>
    <row r="158" spans="39:41" x14ac:dyDescent="0.25">
      <c r="AM158" s="275"/>
      <c r="AN158" s="275"/>
      <c r="AO158" s="276"/>
    </row>
    <row r="159" spans="39:41" x14ac:dyDescent="0.25">
      <c r="AM159" s="275"/>
      <c r="AN159" s="275"/>
      <c r="AO159" s="276"/>
    </row>
    <row r="160" spans="39:41" x14ac:dyDescent="0.25">
      <c r="AM160" s="275"/>
      <c r="AN160" s="275"/>
      <c r="AO160" s="276"/>
    </row>
    <row r="161" spans="39:41" x14ac:dyDescent="0.25">
      <c r="AM161" s="275"/>
      <c r="AN161" s="275"/>
      <c r="AO161" s="276"/>
    </row>
    <row r="162" spans="39:41" x14ac:dyDescent="0.25">
      <c r="AM162" s="275"/>
      <c r="AN162" s="275"/>
      <c r="AO162" s="276"/>
    </row>
    <row r="163" spans="39:41" x14ac:dyDescent="0.25">
      <c r="AM163" s="275"/>
      <c r="AN163" s="275"/>
      <c r="AO163" s="276"/>
    </row>
    <row r="164" spans="39:41" x14ac:dyDescent="0.25">
      <c r="AM164" s="275"/>
      <c r="AN164" s="275"/>
      <c r="AO164" s="276"/>
    </row>
    <row r="165" spans="39:41" x14ac:dyDescent="0.25">
      <c r="AM165" s="275"/>
      <c r="AN165" s="275"/>
      <c r="AO165" s="276"/>
    </row>
    <row r="166" spans="39:41" x14ac:dyDescent="0.25">
      <c r="AM166" s="275"/>
      <c r="AN166" s="275"/>
      <c r="AO166" s="276"/>
    </row>
    <row r="167" spans="39:41" x14ac:dyDescent="0.25">
      <c r="AM167" s="275"/>
      <c r="AN167" s="275"/>
      <c r="AO167" s="276"/>
    </row>
    <row r="168" spans="39:41" x14ac:dyDescent="0.25">
      <c r="AM168" s="275"/>
      <c r="AN168" s="275"/>
      <c r="AO168" s="276"/>
    </row>
    <row r="169" spans="39:41" x14ac:dyDescent="0.25">
      <c r="AM169" s="275"/>
      <c r="AN169" s="275"/>
      <c r="AO169" s="276"/>
    </row>
    <row r="170" spans="39:41" x14ac:dyDescent="0.25">
      <c r="AM170" s="275"/>
      <c r="AN170" s="275"/>
      <c r="AO170" s="276"/>
    </row>
    <row r="171" spans="39:41" x14ac:dyDescent="0.25">
      <c r="AM171" s="275"/>
      <c r="AN171" s="275"/>
      <c r="AO171" s="276"/>
    </row>
    <row r="172" spans="39:41" x14ac:dyDescent="0.25">
      <c r="AM172" s="275"/>
      <c r="AN172" s="275"/>
      <c r="AO172" s="276"/>
    </row>
    <row r="173" spans="39:41" x14ac:dyDescent="0.25">
      <c r="AM173" s="275"/>
      <c r="AN173" s="275"/>
      <c r="AO173" s="276"/>
    </row>
    <row r="174" spans="39:41" x14ac:dyDescent="0.25">
      <c r="AM174" s="275"/>
      <c r="AN174" s="275"/>
      <c r="AO174" s="276"/>
    </row>
    <row r="175" spans="39:41" x14ac:dyDescent="0.25">
      <c r="AM175" s="275"/>
      <c r="AN175" s="275"/>
      <c r="AO175" s="276"/>
    </row>
    <row r="176" spans="39:41" x14ac:dyDescent="0.25">
      <c r="AM176" s="275"/>
      <c r="AN176" s="275"/>
      <c r="AO176" s="276"/>
    </row>
    <row r="177" spans="39:41" x14ac:dyDescent="0.25">
      <c r="AM177" s="275"/>
      <c r="AN177" s="275"/>
      <c r="AO177" s="276"/>
    </row>
    <row r="178" spans="39:41" x14ac:dyDescent="0.25">
      <c r="AM178" s="275"/>
      <c r="AN178" s="275"/>
      <c r="AO178" s="276"/>
    </row>
    <row r="179" spans="39:41" x14ac:dyDescent="0.25">
      <c r="AM179" s="275"/>
      <c r="AN179" s="275"/>
      <c r="AO179" s="276"/>
    </row>
    <row r="180" spans="39:41" x14ac:dyDescent="0.25">
      <c r="AM180" s="275"/>
      <c r="AN180" s="275"/>
      <c r="AO180" s="276"/>
    </row>
    <row r="181" spans="39:41" x14ac:dyDescent="0.25">
      <c r="AM181" s="275"/>
      <c r="AN181" s="275"/>
      <c r="AO181" s="276"/>
    </row>
    <row r="182" spans="39:41" x14ac:dyDescent="0.25">
      <c r="AM182" s="275"/>
      <c r="AN182" s="275"/>
      <c r="AO182" s="276"/>
    </row>
    <row r="183" spans="39:41" x14ac:dyDescent="0.25">
      <c r="AM183" s="275"/>
      <c r="AN183" s="275"/>
      <c r="AO183" s="276"/>
    </row>
    <row r="184" spans="39:41" x14ac:dyDescent="0.25">
      <c r="AM184" s="275"/>
      <c r="AN184" s="275"/>
      <c r="AO184" s="276"/>
    </row>
    <row r="185" spans="39:41" x14ac:dyDescent="0.25">
      <c r="AM185" s="275"/>
      <c r="AN185" s="275"/>
      <c r="AO185" s="276"/>
    </row>
    <row r="186" spans="39:41" x14ac:dyDescent="0.25">
      <c r="AM186" s="275"/>
      <c r="AN186" s="275"/>
      <c r="AO186" s="276"/>
    </row>
    <row r="187" spans="39:41" x14ac:dyDescent="0.25">
      <c r="AM187" s="275"/>
      <c r="AN187" s="275"/>
      <c r="AO187" s="276"/>
    </row>
    <row r="188" spans="39:41" x14ac:dyDescent="0.25">
      <c r="AM188" s="275"/>
      <c r="AN188" s="275"/>
      <c r="AO188" s="276"/>
    </row>
    <row r="189" spans="39:41" x14ac:dyDescent="0.25">
      <c r="AM189" s="275"/>
      <c r="AN189" s="275"/>
      <c r="AO189" s="276"/>
    </row>
    <row r="190" spans="39:41" x14ac:dyDescent="0.25">
      <c r="AM190" s="275"/>
      <c r="AN190" s="275"/>
      <c r="AO190" s="276"/>
    </row>
    <row r="191" spans="39:41" x14ac:dyDescent="0.25">
      <c r="AM191" s="275"/>
      <c r="AN191" s="275"/>
      <c r="AO191" s="276"/>
    </row>
    <row r="192" spans="39:41" x14ac:dyDescent="0.25">
      <c r="AM192" s="275"/>
      <c r="AN192" s="275"/>
      <c r="AO192" s="276"/>
    </row>
    <row r="193" spans="39:41" x14ac:dyDescent="0.25">
      <c r="AM193" s="275"/>
      <c r="AN193" s="275"/>
      <c r="AO193" s="276"/>
    </row>
    <row r="194" spans="39:41" x14ac:dyDescent="0.25">
      <c r="AM194" s="275"/>
      <c r="AN194" s="275"/>
      <c r="AO194" s="276"/>
    </row>
    <row r="195" spans="39:41" x14ac:dyDescent="0.25">
      <c r="AM195" s="275"/>
      <c r="AN195" s="275"/>
      <c r="AO195" s="276"/>
    </row>
    <row r="196" spans="39:41" x14ac:dyDescent="0.25">
      <c r="AM196" s="275"/>
      <c r="AN196" s="275"/>
      <c r="AO196" s="276"/>
    </row>
    <row r="197" spans="39:41" x14ac:dyDescent="0.25">
      <c r="AM197" s="275"/>
      <c r="AN197" s="275"/>
      <c r="AO197" s="276"/>
    </row>
    <row r="198" spans="39:41" x14ac:dyDescent="0.25">
      <c r="AM198" s="275"/>
      <c r="AN198" s="275"/>
      <c r="AO198" s="276"/>
    </row>
    <row r="199" spans="39:41" x14ac:dyDescent="0.25">
      <c r="AM199" s="275"/>
      <c r="AN199" s="275"/>
      <c r="AO199" s="276"/>
    </row>
    <row r="200" spans="39:41" x14ac:dyDescent="0.25">
      <c r="AM200" s="275"/>
      <c r="AN200" s="275"/>
      <c r="AO200" s="276"/>
    </row>
    <row r="201" spans="39:41" x14ac:dyDescent="0.25">
      <c r="AM201" s="275"/>
      <c r="AN201" s="275"/>
      <c r="AO201" s="276"/>
    </row>
    <row r="202" spans="39:41" x14ac:dyDescent="0.25">
      <c r="AM202" s="275"/>
      <c r="AN202" s="275"/>
      <c r="AO202" s="276"/>
    </row>
    <row r="203" spans="39:41" x14ac:dyDescent="0.25">
      <c r="AM203" s="275"/>
      <c r="AN203" s="275"/>
      <c r="AO203" s="276"/>
    </row>
    <row r="204" spans="39:41" x14ac:dyDescent="0.25">
      <c r="AM204" s="275"/>
      <c r="AN204" s="275"/>
      <c r="AO204" s="276"/>
    </row>
    <row r="205" spans="39:41" x14ac:dyDescent="0.25">
      <c r="AM205" s="275"/>
      <c r="AN205" s="275"/>
      <c r="AO205" s="276"/>
    </row>
    <row r="206" spans="39:41" x14ac:dyDescent="0.25">
      <c r="AM206" s="275"/>
      <c r="AN206" s="275"/>
      <c r="AO206" s="276"/>
    </row>
    <row r="207" spans="39:41" x14ac:dyDescent="0.25">
      <c r="AM207" s="275"/>
      <c r="AN207" s="275"/>
      <c r="AO207" s="276"/>
    </row>
    <row r="208" spans="39:41" x14ac:dyDescent="0.25">
      <c r="AM208" s="275"/>
      <c r="AN208" s="275"/>
      <c r="AO208" s="276"/>
    </row>
    <row r="209" spans="39:41" x14ac:dyDescent="0.25">
      <c r="AM209" s="275"/>
      <c r="AN209" s="275"/>
      <c r="AO209" s="276"/>
    </row>
    <row r="210" spans="39:41" x14ac:dyDescent="0.25">
      <c r="AM210" s="275"/>
      <c r="AN210" s="275"/>
      <c r="AO210" s="276"/>
    </row>
    <row r="211" spans="39:41" x14ac:dyDescent="0.25">
      <c r="AM211" s="275"/>
      <c r="AN211" s="275"/>
      <c r="AO211" s="276"/>
    </row>
    <row r="212" spans="39:41" x14ac:dyDescent="0.25">
      <c r="AM212" s="275"/>
      <c r="AN212" s="275"/>
      <c r="AO212" s="276"/>
    </row>
    <row r="213" spans="39:41" x14ac:dyDescent="0.25">
      <c r="AM213" s="275"/>
      <c r="AN213" s="275"/>
      <c r="AO213" s="276"/>
    </row>
    <row r="214" spans="39:41" x14ac:dyDescent="0.25">
      <c r="AM214" s="275"/>
      <c r="AN214" s="275"/>
      <c r="AO214" s="276"/>
    </row>
    <row r="215" spans="39:41" x14ac:dyDescent="0.25">
      <c r="AM215" s="275"/>
      <c r="AN215" s="275"/>
      <c r="AO215" s="276"/>
    </row>
    <row r="216" spans="39:41" x14ac:dyDescent="0.25">
      <c r="AM216" s="275"/>
      <c r="AN216" s="275"/>
      <c r="AO216" s="276"/>
    </row>
    <row r="217" spans="39:41" x14ac:dyDescent="0.25">
      <c r="AM217" s="275"/>
      <c r="AN217" s="275"/>
      <c r="AO217" s="276"/>
    </row>
    <row r="218" spans="39:41" x14ac:dyDescent="0.25">
      <c r="AM218" s="275"/>
      <c r="AN218" s="275"/>
      <c r="AO218" s="276"/>
    </row>
    <row r="219" spans="39:41" x14ac:dyDescent="0.25">
      <c r="AM219" s="275"/>
      <c r="AN219" s="275"/>
      <c r="AO219" s="276"/>
    </row>
    <row r="220" spans="39:41" x14ac:dyDescent="0.25">
      <c r="AM220" s="275"/>
      <c r="AN220" s="275"/>
      <c r="AO220" s="276"/>
    </row>
    <row r="221" spans="39:41" x14ac:dyDescent="0.25">
      <c r="AM221" s="275"/>
      <c r="AN221" s="275"/>
      <c r="AO221" s="276"/>
    </row>
    <row r="222" spans="39:41" x14ac:dyDescent="0.25">
      <c r="AM222" s="275"/>
      <c r="AN222" s="275"/>
      <c r="AO222" s="276"/>
    </row>
    <row r="223" spans="39:41" x14ac:dyDescent="0.25">
      <c r="AM223" s="275"/>
      <c r="AN223" s="275"/>
      <c r="AO223" s="276"/>
    </row>
    <row r="224" spans="39:41" x14ac:dyDescent="0.25">
      <c r="AM224" s="275"/>
      <c r="AN224" s="275"/>
      <c r="AO224" s="276"/>
    </row>
    <row r="225" spans="39:41" x14ac:dyDescent="0.25">
      <c r="AM225" s="275"/>
      <c r="AN225" s="275"/>
      <c r="AO225" s="276"/>
    </row>
    <row r="226" spans="39:41" x14ac:dyDescent="0.25">
      <c r="AM226" s="275"/>
      <c r="AN226" s="275"/>
      <c r="AO226" s="276"/>
    </row>
    <row r="227" spans="39:41" x14ac:dyDescent="0.25">
      <c r="AM227" s="275"/>
      <c r="AN227" s="275"/>
      <c r="AO227" s="276"/>
    </row>
    <row r="228" spans="39:41" x14ac:dyDescent="0.25">
      <c r="AM228" s="275"/>
      <c r="AN228" s="275"/>
      <c r="AO228" s="276"/>
    </row>
    <row r="229" spans="39:41" x14ac:dyDescent="0.25">
      <c r="AM229" s="275"/>
      <c r="AN229" s="275"/>
      <c r="AO229" s="276"/>
    </row>
    <row r="230" spans="39:41" x14ac:dyDescent="0.25">
      <c r="AM230" s="275"/>
      <c r="AN230" s="275"/>
      <c r="AO230" s="276"/>
    </row>
    <row r="231" spans="39:41" x14ac:dyDescent="0.25">
      <c r="AM231" s="275"/>
      <c r="AN231" s="275"/>
      <c r="AO231" s="276"/>
    </row>
    <row r="232" spans="39:41" x14ac:dyDescent="0.25">
      <c r="AM232" s="275"/>
      <c r="AN232" s="275"/>
      <c r="AO232" s="276"/>
    </row>
    <row r="233" spans="39:41" x14ac:dyDescent="0.25">
      <c r="AM233" s="275"/>
      <c r="AN233" s="275"/>
      <c r="AO233" s="276"/>
    </row>
    <row r="234" spans="39:41" x14ac:dyDescent="0.25">
      <c r="AM234" s="275"/>
      <c r="AN234" s="275"/>
      <c r="AO234" s="276"/>
    </row>
    <row r="235" spans="39:41" x14ac:dyDescent="0.25">
      <c r="AM235" s="275"/>
      <c r="AN235" s="275"/>
      <c r="AO235" s="276"/>
    </row>
    <row r="236" spans="39:41" x14ac:dyDescent="0.25">
      <c r="AM236" s="275"/>
      <c r="AN236" s="275"/>
      <c r="AO236" s="276"/>
    </row>
    <row r="237" spans="39:41" x14ac:dyDescent="0.25">
      <c r="AM237" s="275"/>
      <c r="AN237" s="275"/>
      <c r="AO237" s="276"/>
    </row>
    <row r="238" spans="39:41" x14ac:dyDescent="0.25">
      <c r="AM238" s="275"/>
      <c r="AN238" s="275"/>
      <c r="AO238" s="276"/>
    </row>
    <row r="239" spans="39:41" x14ac:dyDescent="0.25">
      <c r="AM239" s="275"/>
      <c r="AN239" s="275"/>
      <c r="AO239" s="276"/>
    </row>
    <row r="240" spans="39:41" x14ac:dyDescent="0.25">
      <c r="AM240" s="275"/>
      <c r="AN240" s="275"/>
      <c r="AO240" s="276"/>
    </row>
    <row r="241" spans="39:41" x14ac:dyDescent="0.25">
      <c r="AM241" s="275"/>
      <c r="AN241" s="275"/>
      <c r="AO241" s="276"/>
    </row>
    <row r="242" spans="39:41" x14ac:dyDescent="0.25">
      <c r="AM242" s="275"/>
      <c r="AN242" s="275"/>
      <c r="AO242" s="276"/>
    </row>
    <row r="243" spans="39:41" x14ac:dyDescent="0.25">
      <c r="AM243" s="275"/>
      <c r="AN243" s="275"/>
      <c r="AO243" s="276"/>
    </row>
    <row r="244" spans="39:41" x14ac:dyDescent="0.25">
      <c r="AM244" s="275"/>
      <c r="AN244" s="275"/>
      <c r="AO244" s="276"/>
    </row>
    <row r="245" spans="39:41" x14ac:dyDescent="0.25">
      <c r="AM245" s="275"/>
      <c r="AN245" s="275"/>
      <c r="AO245" s="276"/>
    </row>
    <row r="246" spans="39:41" x14ac:dyDescent="0.25">
      <c r="AM246" s="275"/>
      <c r="AN246" s="275"/>
      <c r="AO246" s="276"/>
    </row>
    <row r="247" spans="39:41" x14ac:dyDescent="0.25">
      <c r="AM247" s="275"/>
      <c r="AN247" s="275"/>
      <c r="AO247" s="276"/>
    </row>
    <row r="248" spans="39:41" x14ac:dyDescent="0.25">
      <c r="AM248" s="275"/>
      <c r="AN248" s="275"/>
      <c r="AO248" s="276"/>
    </row>
    <row r="249" spans="39:41" x14ac:dyDescent="0.25">
      <c r="AM249" s="275"/>
      <c r="AN249" s="275"/>
      <c r="AO249" s="276"/>
    </row>
    <row r="250" spans="39:41" x14ac:dyDescent="0.25">
      <c r="AM250" s="275"/>
      <c r="AN250" s="275"/>
      <c r="AO250" s="276"/>
    </row>
    <row r="251" spans="39:41" x14ac:dyDescent="0.25">
      <c r="AM251" s="275"/>
      <c r="AN251" s="275"/>
      <c r="AO251" s="276"/>
    </row>
    <row r="252" spans="39:41" x14ac:dyDescent="0.25">
      <c r="AM252" s="275"/>
      <c r="AN252" s="275"/>
      <c r="AO252" s="276"/>
    </row>
    <row r="253" spans="39:41" x14ac:dyDescent="0.25">
      <c r="AM253" s="275"/>
      <c r="AN253" s="275"/>
      <c r="AO253" s="276"/>
    </row>
    <row r="254" spans="39:41" x14ac:dyDescent="0.25">
      <c r="AM254" s="275"/>
      <c r="AN254" s="275"/>
      <c r="AO254" s="276"/>
    </row>
    <row r="255" spans="39:41" x14ac:dyDescent="0.25">
      <c r="AM255" s="275"/>
      <c r="AN255" s="275"/>
      <c r="AO255" s="276"/>
    </row>
    <row r="256" spans="39:41" x14ac:dyDescent="0.25">
      <c r="AM256" s="275"/>
      <c r="AN256" s="275"/>
      <c r="AO256" s="276"/>
    </row>
    <row r="257" spans="39:41" x14ac:dyDescent="0.25">
      <c r="AM257" s="275"/>
      <c r="AN257" s="275"/>
      <c r="AO257" s="276"/>
    </row>
    <row r="258" spans="39:41" x14ac:dyDescent="0.25">
      <c r="AM258" s="275"/>
      <c r="AN258" s="275"/>
      <c r="AO258" s="276"/>
    </row>
    <row r="259" spans="39:41" x14ac:dyDescent="0.25">
      <c r="AM259" s="275"/>
      <c r="AN259" s="275"/>
      <c r="AO259" s="276"/>
    </row>
    <row r="260" spans="39:41" x14ac:dyDescent="0.25">
      <c r="AM260" s="275"/>
      <c r="AN260" s="275"/>
      <c r="AO260" s="276"/>
    </row>
    <row r="261" spans="39:41" x14ac:dyDescent="0.25">
      <c r="AM261" s="275"/>
      <c r="AN261" s="275"/>
      <c r="AO261" s="276"/>
    </row>
    <row r="262" spans="39:41" x14ac:dyDescent="0.25">
      <c r="AM262" s="275"/>
      <c r="AN262" s="275"/>
      <c r="AO262" s="276"/>
    </row>
    <row r="263" spans="39:41" x14ac:dyDescent="0.25">
      <c r="AM263" s="275"/>
      <c r="AN263" s="275"/>
      <c r="AO263" s="276"/>
    </row>
    <row r="264" spans="39:41" x14ac:dyDescent="0.25">
      <c r="AM264" s="275"/>
      <c r="AN264" s="275"/>
      <c r="AO264" s="276"/>
    </row>
    <row r="265" spans="39:41" x14ac:dyDescent="0.25">
      <c r="AM265" s="275"/>
      <c r="AN265" s="275"/>
      <c r="AO265" s="276"/>
    </row>
    <row r="266" spans="39:41" x14ac:dyDescent="0.25">
      <c r="AM266" s="275"/>
      <c r="AN266" s="275"/>
      <c r="AO266" s="276"/>
    </row>
    <row r="267" spans="39:41" x14ac:dyDescent="0.25">
      <c r="AM267" s="275"/>
      <c r="AN267" s="275"/>
      <c r="AO267" s="276"/>
    </row>
    <row r="268" spans="39:41" x14ac:dyDescent="0.25">
      <c r="AM268" s="275"/>
      <c r="AN268" s="275"/>
      <c r="AO268" s="276"/>
    </row>
    <row r="269" spans="39:41" x14ac:dyDescent="0.25">
      <c r="AM269" s="275"/>
      <c r="AN269" s="275"/>
      <c r="AO269" s="276"/>
    </row>
    <row r="270" spans="39:41" x14ac:dyDescent="0.25">
      <c r="AM270" s="275"/>
      <c r="AN270" s="275"/>
      <c r="AO270" s="276"/>
    </row>
    <row r="271" spans="39:41" x14ac:dyDescent="0.25">
      <c r="AM271" s="275"/>
      <c r="AN271" s="275"/>
      <c r="AO271" s="276"/>
    </row>
    <row r="272" spans="39:41" x14ac:dyDescent="0.25">
      <c r="AM272" s="275"/>
      <c r="AN272" s="275"/>
      <c r="AO272" s="276"/>
    </row>
    <row r="273" spans="39:41" x14ac:dyDescent="0.25">
      <c r="AM273" s="275"/>
      <c r="AN273" s="275"/>
      <c r="AO273" s="276"/>
    </row>
    <row r="274" spans="39:41" x14ac:dyDescent="0.25">
      <c r="AM274" s="275"/>
      <c r="AN274" s="275"/>
      <c r="AO274" s="276"/>
    </row>
    <row r="275" spans="39:41" x14ac:dyDescent="0.25">
      <c r="AM275" s="275"/>
      <c r="AN275" s="275"/>
      <c r="AO275" s="276"/>
    </row>
    <row r="276" spans="39:41" x14ac:dyDescent="0.25">
      <c r="AM276" s="275"/>
      <c r="AN276" s="275"/>
      <c r="AO276" s="276"/>
    </row>
    <row r="277" spans="39:41" x14ac:dyDescent="0.25">
      <c r="AM277" s="275"/>
      <c r="AN277" s="275"/>
      <c r="AO277" s="276"/>
    </row>
    <row r="278" spans="39:41" x14ac:dyDescent="0.25">
      <c r="AM278" s="275"/>
      <c r="AN278" s="275"/>
      <c r="AO278" s="276"/>
    </row>
    <row r="279" spans="39:41" x14ac:dyDescent="0.25">
      <c r="AM279" s="275"/>
      <c r="AN279" s="275"/>
      <c r="AO279" s="276"/>
    </row>
    <row r="280" spans="39:41" x14ac:dyDescent="0.25">
      <c r="AM280" s="275"/>
      <c r="AN280" s="275"/>
      <c r="AO280" s="276"/>
    </row>
    <row r="281" spans="39:41" x14ac:dyDescent="0.25">
      <c r="AM281" s="275"/>
      <c r="AN281" s="275"/>
      <c r="AO281" s="276"/>
    </row>
    <row r="282" spans="39:41" x14ac:dyDescent="0.25">
      <c r="AM282" s="275"/>
      <c r="AN282" s="275"/>
      <c r="AO282" s="276"/>
    </row>
    <row r="283" spans="39:41" x14ac:dyDescent="0.25">
      <c r="AM283" s="275"/>
      <c r="AN283" s="275"/>
      <c r="AO283" s="276"/>
    </row>
    <row r="284" spans="39:41" x14ac:dyDescent="0.25">
      <c r="AM284" s="275"/>
      <c r="AN284" s="275"/>
      <c r="AO284" s="276"/>
    </row>
    <row r="285" spans="39:41" x14ac:dyDescent="0.25">
      <c r="AM285" s="275"/>
      <c r="AN285" s="275"/>
      <c r="AO285" s="276"/>
    </row>
    <row r="286" spans="39:41" x14ac:dyDescent="0.25">
      <c r="AM286" s="275"/>
      <c r="AN286" s="275"/>
      <c r="AO286" s="276"/>
    </row>
    <row r="287" spans="39:41" x14ac:dyDescent="0.25">
      <c r="AM287" s="275"/>
      <c r="AN287" s="275"/>
      <c r="AO287" s="276"/>
    </row>
    <row r="288" spans="39:41" x14ac:dyDescent="0.25">
      <c r="AM288" s="275"/>
      <c r="AN288" s="275"/>
      <c r="AO288" s="276"/>
    </row>
    <row r="289" spans="39:41" x14ac:dyDescent="0.25">
      <c r="AM289" s="275"/>
      <c r="AN289" s="275"/>
      <c r="AO289" s="276"/>
    </row>
    <row r="290" spans="39:41" x14ac:dyDescent="0.25">
      <c r="AM290" s="275"/>
      <c r="AN290" s="275"/>
      <c r="AO290" s="276"/>
    </row>
    <row r="291" spans="39:41" x14ac:dyDescent="0.25">
      <c r="AM291" s="275"/>
      <c r="AN291" s="275"/>
      <c r="AO291" s="276"/>
    </row>
    <row r="292" spans="39:41" x14ac:dyDescent="0.25">
      <c r="AM292" s="275"/>
      <c r="AN292" s="275"/>
      <c r="AO292" s="276"/>
    </row>
    <row r="293" spans="39:41" x14ac:dyDescent="0.25">
      <c r="AM293" s="275"/>
      <c r="AN293" s="275"/>
      <c r="AO293" s="276"/>
    </row>
    <row r="294" spans="39:41" x14ac:dyDescent="0.25">
      <c r="AM294" s="275"/>
      <c r="AN294" s="275"/>
      <c r="AO294" s="276"/>
    </row>
    <row r="295" spans="39:41" x14ac:dyDescent="0.25">
      <c r="AM295" s="275"/>
      <c r="AN295" s="275"/>
      <c r="AO295" s="276"/>
    </row>
    <row r="296" spans="39:41" x14ac:dyDescent="0.25">
      <c r="AM296" s="275"/>
      <c r="AN296" s="275"/>
      <c r="AO296" s="276"/>
    </row>
    <row r="297" spans="39:41" x14ac:dyDescent="0.25">
      <c r="AM297" s="275"/>
      <c r="AN297" s="275"/>
      <c r="AO297" s="276"/>
    </row>
    <row r="298" spans="39:41" x14ac:dyDescent="0.25">
      <c r="AM298" s="275"/>
      <c r="AN298" s="275"/>
      <c r="AO298" s="276"/>
    </row>
    <row r="299" spans="39:41" x14ac:dyDescent="0.25">
      <c r="AM299" s="275"/>
      <c r="AN299" s="275"/>
      <c r="AO299" s="276"/>
    </row>
    <row r="300" spans="39:41" x14ac:dyDescent="0.25">
      <c r="AM300" s="275"/>
      <c r="AN300" s="275"/>
      <c r="AO300" s="276"/>
    </row>
    <row r="301" spans="39:41" x14ac:dyDescent="0.25">
      <c r="AM301" s="275"/>
      <c r="AN301" s="275"/>
      <c r="AO301" s="276"/>
    </row>
    <row r="302" spans="39:41" x14ac:dyDescent="0.25">
      <c r="AM302" s="275"/>
      <c r="AN302" s="275"/>
      <c r="AO302" s="276"/>
    </row>
    <row r="303" spans="39:41" x14ac:dyDescent="0.25">
      <c r="AM303" s="275"/>
      <c r="AN303" s="275"/>
      <c r="AO303" s="276"/>
    </row>
    <row r="304" spans="39:41" x14ac:dyDescent="0.25">
      <c r="AM304" s="275"/>
      <c r="AN304" s="275"/>
      <c r="AO304" s="276"/>
    </row>
    <row r="305" spans="39:41" x14ac:dyDescent="0.25">
      <c r="AM305" s="275"/>
      <c r="AN305" s="275"/>
      <c r="AO305" s="276"/>
    </row>
    <row r="306" spans="39:41" x14ac:dyDescent="0.25">
      <c r="AM306" s="275"/>
      <c r="AN306" s="275"/>
      <c r="AO306" s="276"/>
    </row>
    <row r="307" spans="39:41" x14ac:dyDescent="0.25">
      <c r="AM307" s="275"/>
      <c r="AN307" s="275"/>
      <c r="AO307" s="276"/>
    </row>
    <row r="308" spans="39:41" x14ac:dyDescent="0.25">
      <c r="AM308" s="275"/>
      <c r="AN308" s="275"/>
      <c r="AO308" s="276"/>
    </row>
    <row r="309" spans="39:41" x14ac:dyDescent="0.25">
      <c r="AM309" s="275"/>
      <c r="AN309" s="275"/>
      <c r="AO309" s="276"/>
    </row>
    <row r="310" spans="39:41" x14ac:dyDescent="0.25">
      <c r="AM310" s="275"/>
      <c r="AN310" s="275"/>
      <c r="AO310" s="276"/>
    </row>
    <row r="311" spans="39:41" x14ac:dyDescent="0.25">
      <c r="AM311" s="275"/>
      <c r="AN311" s="275"/>
      <c r="AO311" s="276"/>
    </row>
    <row r="312" spans="39:41" x14ac:dyDescent="0.25">
      <c r="AM312" s="275"/>
      <c r="AN312" s="275"/>
      <c r="AO312" s="276"/>
    </row>
    <row r="313" spans="39:41" x14ac:dyDescent="0.25">
      <c r="AM313" s="275"/>
      <c r="AN313" s="275"/>
      <c r="AO313" s="276"/>
    </row>
    <row r="314" spans="39:41" x14ac:dyDescent="0.25">
      <c r="AM314" s="275"/>
      <c r="AN314" s="275"/>
      <c r="AO314" s="276"/>
    </row>
    <row r="315" spans="39:41" x14ac:dyDescent="0.25">
      <c r="AM315" s="275"/>
      <c r="AN315" s="275"/>
      <c r="AO315" s="276"/>
    </row>
    <row r="316" spans="39:41" x14ac:dyDescent="0.25">
      <c r="AM316" s="275"/>
      <c r="AN316" s="275"/>
      <c r="AO316" s="276"/>
    </row>
    <row r="317" spans="39:41" x14ac:dyDescent="0.25">
      <c r="AM317" s="275"/>
      <c r="AN317" s="275"/>
      <c r="AO317" s="276"/>
    </row>
    <row r="318" spans="39:41" x14ac:dyDescent="0.25">
      <c r="AM318" s="275"/>
      <c r="AN318" s="275"/>
      <c r="AO318" s="276"/>
    </row>
    <row r="319" spans="39:41" x14ac:dyDescent="0.25">
      <c r="AM319" s="275"/>
      <c r="AN319" s="275"/>
      <c r="AO319" s="276"/>
    </row>
    <row r="320" spans="39:41" x14ac:dyDescent="0.25">
      <c r="AM320" s="275"/>
      <c r="AN320" s="275"/>
      <c r="AO320" s="276"/>
    </row>
    <row r="321" spans="39:41" x14ac:dyDescent="0.25">
      <c r="AM321" s="275"/>
      <c r="AN321" s="275"/>
      <c r="AO321" s="276"/>
    </row>
    <row r="322" spans="39:41" x14ac:dyDescent="0.25">
      <c r="AM322" s="275"/>
      <c r="AN322" s="275"/>
      <c r="AO322" s="276"/>
    </row>
    <row r="323" spans="39:41" x14ac:dyDescent="0.25">
      <c r="AM323" s="275"/>
      <c r="AN323" s="275"/>
      <c r="AO323" s="276"/>
    </row>
    <row r="324" spans="39:41" x14ac:dyDescent="0.25">
      <c r="AM324" s="275"/>
      <c r="AN324" s="275"/>
      <c r="AO324" s="276"/>
    </row>
    <row r="325" spans="39:41" x14ac:dyDescent="0.25">
      <c r="AM325" s="275"/>
      <c r="AN325" s="275"/>
      <c r="AO325" s="276"/>
    </row>
    <row r="326" spans="39:41" x14ac:dyDescent="0.25">
      <c r="AM326" s="275"/>
      <c r="AN326" s="275"/>
      <c r="AO326" s="276"/>
    </row>
    <row r="327" spans="39:41" x14ac:dyDescent="0.25">
      <c r="AM327" s="275"/>
      <c r="AN327" s="275"/>
      <c r="AO327" s="276"/>
    </row>
    <row r="328" spans="39:41" x14ac:dyDescent="0.25">
      <c r="AM328" s="275"/>
      <c r="AN328" s="275"/>
      <c r="AO328" s="276"/>
    </row>
    <row r="329" spans="39:41" x14ac:dyDescent="0.25">
      <c r="AM329" s="275"/>
      <c r="AN329" s="275"/>
      <c r="AO329" s="276"/>
    </row>
    <row r="330" spans="39:41" x14ac:dyDescent="0.25">
      <c r="AM330" s="275"/>
      <c r="AN330" s="275"/>
      <c r="AO330" s="276"/>
    </row>
    <row r="331" spans="39:41" x14ac:dyDescent="0.25">
      <c r="AM331" s="275"/>
      <c r="AN331" s="275"/>
      <c r="AO331" s="276"/>
    </row>
    <row r="332" spans="39:41" x14ac:dyDescent="0.25">
      <c r="AM332" s="275"/>
      <c r="AN332" s="275"/>
      <c r="AO332" s="276"/>
    </row>
    <row r="333" spans="39:41" x14ac:dyDescent="0.25">
      <c r="AM333" s="275"/>
      <c r="AN333" s="275"/>
      <c r="AO333" s="276"/>
    </row>
    <row r="334" spans="39:41" x14ac:dyDescent="0.25">
      <c r="AM334" s="275"/>
      <c r="AN334" s="275"/>
      <c r="AO334" s="276"/>
    </row>
    <row r="335" spans="39:41" x14ac:dyDescent="0.25">
      <c r="AM335" s="275"/>
      <c r="AN335" s="275"/>
      <c r="AO335" s="276"/>
    </row>
    <row r="336" spans="39:41" x14ac:dyDescent="0.25">
      <c r="AM336" s="275"/>
      <c r="AN336" s="275"/>
      <c r="AO336" s="276"/>
    </row>
    <row r="337" spans="39:41" x14ac:dyDescent="0.25">
      <c r="AM337" s="275"/>
      <c r="AN337" s="275"/>
      <c r="AO337" s="276"/>
    </row>
    <row r="338" spans="39:41" x14ac:dyDescent="0.25">
      <c r="AM338" s="275"/>
      <c r="AN338" s="275"/>
      <c r="AO338" s="276"/>
    </row>
    <row r="339" spans="39:41" x14ac:dyDescent="0.25">
      <c r="AM339" s="275"/>
      <c r="AN339" s="275"/>
      <c r="AO339" s="276"/>
    </row>
    <row r="340" spans="39:41" x14ac:dyDescent="0.25">
      <c r="AM340" s="275"/>
      <c r="AN340" s="275"/>
      <c r="AO340" s="276"/>
    </row>
    <row r="341" spans="39:41" x14ac:dyDescent="0.25">
      <c r="AM341" s="275"/>
      <c r="AN341" s="275"/>
      <c r="AO341" s="276"/>
    </row>
    <row r="342" spans="39:41" x14ac:dyDescent="0.25">
      <c r="AM342" s="275"/>
      <c r="AN342" s="275"/>
      <c r="AO342" s="276"/>
    </row>
    <row r="343" spans="39:41" x14ac:dyDescent="0.25">
      <c r="AM343" s="275"/>
      <c r="AN343" s="275"/>
      <c r="AO343" s="276"/>
    </row>
    <row r="344" spans="39:41" x14ac:dyDescent="0.25">
      <c r="AM344" s="275"/>
      <c r="AN344" s="275"/>
      <c r="AO344" s="276"/>
    </row>
    <row r="345" spans="39:41" x14ac:dyDescent="0.25">
      <c r="AM345" s="275"/>
      <c r="AN345" s="275"/>
      <c r="AO345" s="276"/>
    </row>
    <row r="346" spans="39:41" x14ac:dyDescent="0.25">
      <c r="AM346" s="275"/>
      <c r="AN346" s="275"/>
      <c r="AO346" s="276"/>
    </row>
    <row r="347" spans="39:41" x14ac:dyDescent="0.25">
      <c r="AM347" s="275"/>
      <c r="AN347" s="275"/>
      <c r="AO347" s="276"/>
    </row>
    <row r="348" spans="39:41" x14ac:dyDescent="0.25">
      <c r="AM348" s="275"/>
      <c r="AN348" s="275"/>
      <c r="AO348" s="276"/>
    </row>
    <row r="349" spans="39:41" x14ac:dyDescent="0.25">
      <c r="AM349" s="275"/>
      <c r="AN349" s="275"/>
      <c r="AO349" s="276"/>
    </row>
    <row r="350" spans="39:41" x14ac:dyDescent="0.25">
      <c r="AM350" s="275"/>
      <c r="AN350" s="275"/>
      <c r="AO350" s="276"/>
    </row>
    <row r="351" spans="39:41" x14ac:dyDescent="0.25">
      <c r="AM351" s="275"/>
      <c r="AN351" s="275"/>
      <c r="AO351" s="276"/>
    </row>
    <row r="352" spans="39:41" x14ac:dyDescent="0.25">
      <c r="AM352" s="275"/>
      <c r="AN352" s="275"/>
      <c r="AO352" s="276"/>
    </row>
    <row r="353" spans="39:41" x14ac:dyDescent="0.25">
      <c r="AM353" s="275"/>
      <c r="AN353" s="275"/>
      <c r="AO353" s="276"/>
    </row>
    <row r="354" spans="39:41" x14ac:dyDescent="0.25">
      <c r="AM354" s="275"/>
      <c r="AN354" s="275"/>
      <c r="AO354" s="276"/>
    </row>
    <row r="355" spans="39:41" x14ac:dyDescent="0.25">
      <c r="AM355" s="275"/>
      <c r="AN355" s="275"/>
      <c r="AO355" s="276"/>
    </row>
    <row r="356" spans="39:41" x14ac:dyDescent="0.25">
      <c r="AM356" s="275"/>
      <c r="AN356" s="275"/>
      <c r="AO356" s="276"/>
    </row>
    <row r="357" spans="39:41" x14ac:dyDescent="0.25">
      <c r="AM357" s="275"/>
      <c r="AN357" s="275"/>
      <c r="AO357" s="276"/>
    </row>
    <row r="358" spans="39:41" x14ac:dyDescent="0.25">
      <c r="AM358" s="275"/>
      <c r="AN358" s="275"/>
      <c r="AO358" s="276"/>
    </row>
    <row r="359" spans="39:41" x14ac:dyDescent="0.25">
      <c r="AM359" s="275"/>
      <c r="AN359" s="275"/>
      <c r="AO359" s="276"/>
    </row>
    <row r="360" spans="39:41" x14ac:dyDescent="0.25">
      <c r="AM360" s="275"/>
      <c r="AN360" s="275"/>
      <c r="AO360" s="276"/>
    </row>
    <row r="361" spans="39:41" x14ac:dyDescent="0.25">
      <c r="AM361" s="275"/>
      <c r="AN361" s="275"/>
      <c r="AO361" s="276"/>
    </row>
    <row r="362" spans="39:41" x14ac:dyDescent="0.25">
      <c r="AM362" s="275"/>
      <c r="AN362" s="275"/>
      <c r="AO362" s="276"/>
    </row>
    <row r="363" spans="39:41" x14ac:dyDescent="0.25">
      <c r="AM363" s="275"/>
      <c r="AN363" s="275"/>
      <c r="AO363" s="276"/>
    </row>
    <row r="364" spans="39:41" x14ac:dyDescent="0.25">
      <c r="AM364" s="275"/>
      <c r="AN364" s="275"/>
      <c r="AO364" s="276"/>
    </row>
    <row r="365" spans="39:41" x14ac:dyDescent="0.25">
      <c r="AM365" s="275"/>
      <c r="AN365" s="275"/>
      <c r="AO365" s="276"/>
    </row>
    <row r="366" spans="39:41" x14ac:dyDescent="0.25">
      <c r="AM366" s="275"/>
      <c r="AN366" s="275"/>
      <c r="AO366" s="276"/>
    </row>
    <row r="367" spans="39:41" x14ac:dyDescent="0.25">
      <c r="AM367" s="275"/>
      <c r="AN367" s="275"/>
      <c r="AO367" s="276"/>
    </row>
    <row r="368" spans="39:41" x14ac:dyDescent="0.25">
      <c r="AM368" s="275"/>
      <c r="AN368" s="275"/>
      <c r="AO368" s="276"/>
    </row>
    <row r="369" spans="39:41" x14ac:dyDescent="0.25">
      <c r="AM369" s="275"/>
      <c r="AN369" s="275"/>
      <c r="AO369" s="276"/>
    </row>
    <row r="370" spans="39:41" x14ac:dyDescent="0.25">
      <c r="AM370" s="275"/>
      <c r="AN370" s="275"/>
      <c r="AO370" s="276"/>
    </row>
    <row r="371" spans="39:41" x14ac:dyDescent="0.25">
      <c r="AM371" s="275"/>
      <c r="AN371" s="275"/>
      <c r="AO371" s="276"/>
    </row>
    <row r="372" spans="39:41" x14ac:dyDescent="0.25">
      <c r="AM372" s="275"/>
      <c r="AN372" s="275"/>
      <c r="AO372" s="276"/>
    </row>
    <row r="373" spans="39:41" x14ac:dyDescent="0.25">
      <c r="AM373" s="275"/>
      <c r="AN373" s="275"/>
      <c r="AO373" s="276"/>
    </row>
    <row r="374" spans="39:41" x14ac:dyDescent="0.25">
      <c r="AM374" s="275"/>
      <c r="AN374" s="275"/>
      <c r="AO374" s="276"/>
    </row>
    <row r="375" spans="39:41" x14ac:dyDescent="0.25">
      <c r="AM375" s="275"/>
      <c r="AN375" s="275"/>
      <c r="AO375" s="276"/>
    </row>
    <row r="376" spans="39:41" x14ac:dyDescent="0.25">
      <c r="AM376" s="275"/>
      <c r="AN376" s="275"/>
      <c r="AO376" s="276"/>
    </row>
    <row r="377" spans="39:41" x14ac:dyDescent="0.25">
      <c r="AM377" s="275"/>
      <c r="AN377" s="275"/>
      <c r="AO377" s="276"/>
    </row>
    <row r="378" spans="39:41" x14ac:dyDescent="0.25">
      <c r="AM378" s="275"/>
      <c r="AN378" s="275"/>
      <c r="AO378" s="276"/>
    </row>
    <row r="379" spans="39:41" x14ac:dyDescent="0.25">
      <c r="AM379" s="275"/>
      <c r="AN379" s="275"/>
      <c r="AO379" s="276"/>
    </row>
    <row r="380" spans="39:41" x14ac:dyDescent="0.25">
      <c r="AM380" s="275"/>
      <c r="AN380" s="275"/>
      <c r="AO380" s="276"/>
    </row>
    <row r="381" spans="39:41" x14ac:dyDescent="0.25">
      <c r="AM381" s="275"/>
      <c r="AN381" s="275"/>
      <c r="AO381" s="276"/>
    </row>
    <row r="382" spans="39:41" x14ac:dyDescent="0.25">
      <c r="AM382" s="275"/>
      <c r="AN382" s="275"/>
      <c r="AO382" s="276"/>
    </row>
    <row r="383" spans="39:41" x14ac:dyDescent="0.25">
      <c r="AM383" s="275"/>
      <c r="AN383" s="275"/>
      <c r="AO383" s="276"/>
    </row>
    <row r="384" spans="39:41" x14ac:dyDescent="0.25">
      <c r="AM384" s="275"/>
      <c r="AN384" s="275"/>
      <c r="AO384" s="276"/>
    </row>
    <row r="385" spans="39:41" x14ac:dyDescent="0.25">
      <c r="AM385" s="275"/>
      <c r="AN385" s="275"/>
      <c r="AO385" s="276"/>
    </row>
    <row r="386" spans="39:41" x14ac:dyDescent="0.25">
      <c r="AM386" s="275"/>
      <c r="AN386" s="275"/>
      <c r="AO386" s="276"/>
    </row>
    <row r="387" spans="39:41" x14ac:dyDescent="0.25">
      <c r="AM387" s="275"/>
      <c r="AN387" s="275"/>
      <c r="AO387" s="276"/>
    </row>
    <row r="388" spans="39:41" x14ac:dyDescent="0.25">
      <c r="AM388" s="275"/>
      <c r="AN388" s="275"/>
      <c r="AO388" s="276"/>
    </row>
    <row r="389" spans="39:41" x14ac:dyDescent="0.25">
      <c r="AM389" s="275"/>
      <c r="AN389" s="275"/>
      <c r="AO389" s="276"/>
    </row>
    <row r="390" spans="39:41" x14ac:dyDescent="0.25">
      <c r="AM390" s="275"/>
      <c r="AN390" s="275"/>
      <c r="AO390" s="276"/>
    </row>
    <row r="391" spans="39:41" x14ac:dyDescent="0.25">
      <c r="AM391" s="275"/>
      <c r="AN391" s="275"/>
      <c r="AO391" s="276"/>
    </row>
    <row r="392" spans="39:41" x14ac:dyDescent="0.25">
      <c r="AM392" s="275"/>
      <c r="AN392" s="275"/>
      <c r="AO392" s="276"/>
    </row>
    <row r="393" spans="39:41" x14ac:dyDescent="0.25">
      <c r="AM393" s="275"/>
      <c r="AN393" s="275"/>
      <c r="AO393" s="276"/>
    </row>
    <row r="394" spans="39:41" x14ac:dyDescent="0.25">
      <c r="AM394" s="275"/>
      <c r="AN394" s="275"/>
      <c r="AO394" s="276"/>
    </row>
    <row r="395" spans="39:41" x14ac:dyDescent="0.25">
      <c r="AM395" s="275"/>
      <c r="AN395" s="275"/>
      <c r="AO395" s="276"/>
    </row>
    <row r="396" spans="39:41" x14ac:dyDescent="0.25">
      <c r="AM396" s="275"/>
      <c r="AN396" s="275"/>
      <c r="AO396" s="276"/>
    </row>
    <row r="397" spans="39:41" x14ac:dyDescent="0.25">
      <c r="AM397" s="275"/>
      <c r="AN397" s="275"/>
      <c r="AO397" s="276"/>
    </row>
    <row r="398" spans="39:41" x14ac:dyDescent="0.25">
      <c r="AM398" s="275"/>
      <c r="AN398" s="275"/>
      <c r="AO398" s="276"/>
    </row>
    <row r="399" spans="39:41" x14ac:dyDescent="0.25">
      <c r="AM399" s="275"/>
      <c r="AN399" s="275"/>
      <c r="AO399" s="276"/>
    </row>
    <row r="400" spans="39:41" x14ac:dyDescent="0.25">
      <c r="AM400" s="275"/>
      <c r="AN400" s="275"/>
      <c r="AO400" s="276"/>
    </row>
    <row r="401" spans="39:41" x14ac:dyDescent="0.25">
      <c r="AM401" s="275"/>
      <c r="AN401" s="275"/>
      <c r="AO401" s="276"/>
    </row>
    <row r="402" spans="39:41" x14ac:dyDescent="0.25">
      <c r="AM402" s="275"/>
      <c r="AN402" s="275"/>
      <c r="AO402" s="276"/>
    </row>
    <row r="403" spans="39:41" x14ac:dyDescent="0.25">
      <c r="AM403" s="275"/>
      <c r="AN403" s="275"/>
      <c r="AO403" s="276"/>
    </row>
    <row r="404" spans="39:41" x14ac:dyDescent="0.25">
      <c r="AM404" s="275"/>
      <c r="AN404" s="275"/>
      <c r="AO404" s="276"/>
    </row>
    <row r="405" spans="39:41" x14ac:dyDescent="0.25">
      <c r="AM405" s="275"/>
      <c r="AN405" s="275"/>
      <c r="AO405" s="276"/>
    </row>
    <row r="406" spans="39:41" x14ac:dyDescent="0.25">
      <c r="AM406" s="275"/>
      <c r="AN406" s="275"/>
      <c r="AO406" s="276"/>
    </row>
    <row r="407" spans="39:41" x14ac:dyDescent="0.25">
      <c r="AM407" s="275"/>
      <c r="AN407" s="275"/>
      <c r="AO407" s="276"/>
    </row>
    <row r="408" spans="39:41" x14ac:dyDescent="0.25">
      <c r="AM408" s="275"/>
      <c r="AN408" s="275"/>
      <c r="AO408" s="276"/>
    </row>
    <row r="409" spans="39:41" x14ac:dyDescent="0.25">
      <c r="AM409" s="275"/>
      <c r="AN409" s="275"/>
      <c r="AO409" s="276"/>
    </row>
    <row r="410" spans="39:41" x14ac:dyDescent="0.25">
      <c r="AM410" s="275"/>
      <c r="AN410" s="275"/>
      <c r="AO410" s="276"/>
    </row>
    <row r="411" spans="39:41" x14ac:dyDescent="0.25">
      <c r="AM411" s="275"/>
      <c r="AN411" s="275"/>
      <c r="AO411" s="276"/>
    </row>
    <row r="412" spans="39:41" x14ac:dyDescent="0.25">
      <c r="AM412" s="275"/>
      <c r="AN412" s="275"/>
      <c r="AO412" s="276"/>
    </row>
    <row r="413" spans="39:41" x14ac:dyDescent="0.25">
      <c r="AM413" s="275"/>
      <c r="AN413" s="275"/>
      <c r="AO413" s="276"/>
    </row>
    <row r="414" spans="39:41" x14ac:dyDescent="0.25">
      <c r="AM414" s="275"/>
      <c r="AN414" s="275"/>
      <c r="AO414" s="276"/>
    </row>
    <row r="415" spans="39:41" x14ac:dyDescent="0.25">
      <c r="AM415" s="275"/>
      <c r="AN415" s="275"/>
      <c r="AO415" s="276"/>
    </row>
    <row r="416" spans="39:41" x14ac:dyDescent="0.25">
      <c r="AM416" s="275"/>
      <c r="AN416" s="275"/>
      <c r="AO416" s="276"/>
    </row>
    <row r="417" spans="39:41" x14ac:dyDescent="0.25">
      <c r="AM417" s="275"/>
      <c r="AN417" s="275"/>
      <c r="AO417" s="276"/>
    </row>
    <row r="418" spans="39:41" x14ac:dyDescent="0.25">
      <c r="AM418" s="275"/>
      <c r="AN418" s="275"/>
      <c r="AO418" s="276"/>
    </row>
    <row r="419" spans="39:41" x14ac:dyDescent="0.25">
      <c r="AM419" s="275"/>
      <c r="AN419" s="275"/>
      <c r="AO419" s="276"/>
    </row>
    <row r="420" spans="39:41" x14ac:dyDescent="0.25">
      <c r="AM420" s="275"/>
      <c r="AN420" s="275"/>
      <c r="AO420" s="276"/>
    </row>
    <row r="421" spans="39:41" x14ac:dyDescent="0.25">
      <c r="AM421" s="275"/>
      <c r="AN421" s="275"/>
      <c r="AO421" s="276"/>
    </row>
    <row r="422" spans="39:41" x14ac:dyDescent="0.25">
      <c r="AM422" s="275"/>
      <c r="AN422" s="275"/>
      <c r="AO422" s="276"/>
    </row>
    <row r="423" spans="39:41" x14ac:dyDescent="0.25">
      <c r="AM423" s="275"/>
      <c r="AN423" s="275"/>
      <c r="AO423" s="276"/>
    </row>
    <row r="424" spans="39:41" x14ac:dyDescent="0.25">
      <c r="AM424" s="275"/>
      <c r="AN424" s="275"/>
      <c r="AO424" s="276"/>
    </row>
    <row r="425" spans="39:41" x14ac:dyDescent="0.25">
      <c r="AM425" s="275"/>
      <c r="AN425" s="275"/>
      <c r="AO425" s="276"/>
    </row>
    <row r="426" spans="39:41" x14ac:dyDescent="0.25">
      <c r="AM426" s="275"/>
      <c r="AN426" s="275"/>
      <c r="AO426" s="276"/>
    </row>
    <row r="427" spans="39:41" x14ac:dyDescent="0.25">
      <c r="AM427" s="275"/>
      <c r="AN427" s="275"/>
      <c r="AO427" s="276"/>
    </row>
    <row r="428" spans="39:41" x14ac:dyDescent="0.25">
      <c r="AM428" s="275"/>
      <c r="AN428" s="275"/>
      <c r="AO428" s="276"/>
    </row>
    <row r="429" spans="39:41" x14ac:dyDescent="0.25">
      <c r="AM429" s="275"/>
      <c r="AN429" s="275"/>
      <c r="AO429" s="276"/>
    </row>
    <row r="430" spans="39:41" x14ac:dyDescent="0.25">
      <c r="AM430" s="275"/>
      <c r="AN430" s="275"/>
      <c r="AO430" s="276"/>
    </row>
    <row r="431" spans="39:41" x14ac:dyDescent="0.25">
      <c r="AM431" s="275"/>
      <c r="AN431" s="275"/>
      <c r="AO431" s="276"/>
    </row>
    <row r="432" spans="39:41" x14ac:dyDescent="0.25">
      <c r="AM432" s="275"/>
      <c r="AN432" s="275"/>
      <c r="AO432" s="276"/>
    </row>
    <row r="433" spans="39:41" x14ac:dyDescent="0.25">
      <c r="AM433" s="275"/>
      <c r="AN433" s="275"/>
      <c r="AO433" s="276"/>
    </row>
    <row r="434" spans="39:41" x14ac:dyDescent="0.25">
      <c r="AM434" s="275"/>
      <c r="AN434" s="275"/>
      <c r="AO434" s="276"/>
    </row>
    <row r="435" spans="39:41" x14ac:dyDescent="0.25">
      <c r="AM435" s="275"/>
      <c r="AN435" s="275"/>
      <c r="AO435" s="276"/>
    </row>
    <row r="436" spans="39:41" x14ac:dyDescent="0.25">
      <c r="AM436" s="275"/>
      <c r="AN436" s="275"/>
      <c r="AO436" s="276"/>
    </row>
    <row r="437" spans="39:41" x14ac:dyDescent="0.25">
      <c r="AM437" s="275"/>
      <c r="AN437" s="275"/>
      <c r="AO437" s="276"/>
    </row>
    <row r="438" spans="39:41" x14ac:dyDescent="0.25">
      <c r="AM438" s="275"/>
      <c r="AN438" s="275"/>
      <c r="AO438" s="276"/>
    </row>
    <row r="439" spans="39:41" x14ac:dyDescent="0.25">
      <c r="AM439" s="275"/>
      <c r="AN439" s="275"/>
      <c r="AO439" s="276"/>
    </row>
    <row r="440" spans="39:41" x14ac:dyDescent="0.25">
      <c r="AM440" s="275"/>
      <c r="AN440" s="275"/>
      <c r="AO440" s="276"/>
    </row>
    <row r="441" spans="39:41" x14ac:dyDescent="0.25">
      <c r="AM441" s="275"/>
      <c r="AN441" s="275"/>
      <c r="AO441" s="276"/>
    </row>
    <row r="442" spans="39:41" x14ac:dyDescent="0.25">
      <c r="AM442" s="275"/>
      <c r="AN442" s="275"/>
      <c r="AO442" s="276"/>
    </row>
    <row r="443" spans="39:41" x14ac:dyDescent="0.25">
      <c r="AM443" s="275"/>
      <c r="AN443" s="275"/>
      <c r="AO443" s="276"/>
    </row>
    <row r="444" spans="39:41" x14ac:dyDescent="0.25">
      <c r="AM444" s="275"/>
      <c r="AN444" s="275"/>
      <c r="AO444" s="276"/>
    </row>
    <row r="445" spans="39:41" x14ac:dyDescent="0.25">
      <c r="AM445" s="275"/>
      <c r="AN445" s="275"/>
      <c r="AO445" s="276"/>
    </row>
    <row r="446" spans="39:41" x14ac:dyDescent="0.25">
      <c r="AM446" s="275"/>
      <c r="AN446" s="275"/>
      <c r="AO446" s="276"/>
    </row>
    <row r="447" spans="39:41" x14ac:dyDescent="0.25">
      <c r="AM447" s="275"/>
      <c r="AN447" s="275"/>
      <c r="AO447" s="276"/>
    </row>
    <row r="448" spans="39:41" x14ac:dyDescent="0.25">
      <c r="AM448" s="275"/>
      <c r="AN448" s="275"/>
      <c r="AO448" s="276"/>
    </row>
    <row r="449" spans="39:41" x14ac:dyDescent="0.25">
      <c r="AM449" s="275"/>
      <c r="AN449" s="275"/>
      <c r="AO449" s="276"/>
    </row>
    <row r="450" spans="39:41" x14ac:dyDescent="0.25">
      <c r="AM450" s="275"/>
      <c r="AN450" s="275"/>
      <c r="AO450" s="276"/>
    </row>
    <row r="451" spans="39:41" x14ac:dyDescent="0.25">
      <c r="AM451" s="275"/>
      <c r="AN451" s="275"/>
      <c r="AO451" s="276"/>
    </row>
    <row r="452" spans="39:41" x14ac:dyDescent="0.25">
      <c r="AM452" s="275"/>
      <c r="AN452" s="275"/>
      <c r="AO452" s="276"/>
    </row>
    <row r="453" spans="39:41" x14ac:dyDescent="0.25">
      <c r="AM453" s="275"/>
      <c r="AN453" s="275"/>
      <c r="AO453" s="276"/>
    </row>
    <row r="454" spans="39:41" x14ac:dyDescent="0.25">
      <c r="AM454" s="275"/>
      <c r="AN454" s="275"/>
      <c r="AO454" s="276"/>
    </row>
    <row r="455" spans="39:41" x14ac:dyDescent="0.25">
      <c r="AM455" s="275"/>
      <c r="AN455" s="275"/>
      <c r="AO455" s="276"/>
    </row>
    <row r="456" spans="39:41" x14ac:dyDescent="0.25">
      <c r="AM456" s="275"/>
      <c r="AN456" s="275"/>
      <c r="AO456" s="276"/>
    </row>
    <row r="457" spans="39:41" x14ac:dyDescent="0.25">
      <c r="AM457" s="275"/>
      <c r="AN457" s="275"/>
      <c r="AO457" s="276"/>
    </row>
    <row r="458" spans="39:41" x14ac:dyDescent="0.25">
      <c r="AM458" s="275"/>
      <c r="AN458" s="275"/>
      <c r="AO458" s="276"/>
    </row>
    <row r="459" spans="39:41" x14ac:dyDescent="0.25">
      <c r="AM459" s="275"/>
      <c r="AN459" s="275"/>
      <c r="AO459" s="276"/>
    </row>
    <row r="460" spans="39:41" x14ac:dyDescent="0.25">
      <c r="AM460" s="275"/>
      <c r="AN460" s="275"/>
      <c r="AO460" s="276"/>
    </row>
    <row r="461" spans="39:41" x14ac:dyDescent="0.25">
      <c r="AM461" s="275"/>
      <c r="AN461" s="275"/>
      <c r="AO461" s="276"/>
    </row>
    <row r="462" spans="39:41" x14ac:dyDescent="0.25">
      <c r="AM462" s="275"/>
      <c r="AN462" s="275"/>
      <c r="AO462" s="276"/>
    </row>
    <row r="463" spans="39:41" x14ac:dyDescent="0.25">
      <c r="AM463" s="275"/>
      <c r="AN463" s="275"/>
      <c r="AO463" s="276"/>
    </row>
    <row r="464" spans="39:41" x14ac:dyDescent="0.25">
      <c r="AM464" s="275"/>
      <c r="AN464" s="275"/>
      <c r="AO464" s="276"/>
    </row>
    <row r="465" spans="39:41" x14ac:dyDescent="0.25">
      <c r="AM465" s="275"/>
      <c r="AN465" s="275"/>
      <c r="AO465" s="276"/>
    </row>
    <row r="466" spans="39:41" x14ac:dyDescent="0.25">
      <c r="AM466" s="275"/>
      <c r="AN466" s="275"/>
      <c r="AO466" s="276"/>
    </row>
    <row r="467" spans="39:41" x14ac:dyDescent="0.25">
      <c r="AM467" s="275"/>
      <c r="AN467" s="275"/>
      <c r="AO467" s="276"/>
    </row>
    <row r="468" spans="39:41" x14ac:dyDescent="0.25">
      <c r="AM468" s="275"/>
      <c r="AN468" s="275"/>
      <c r="AO468" s="276"/>
    </row>
    <row r="469" spans="39:41" x14ac:dyDescent="0.25">
      <c r="AM469" s="275"/>
      <c r="AN469" s="275"/>
      <c r="AO469" s="276"/>
    </row>
    <row r="470" spans="39:41" x14ac:dyDescent="0.25">
      <c r="AM470" s="275"/>
      <c r="AN470" s="275"/>
      <c r="AO470" s="276"/>
    </row>
    <row r="471" spans="39:41" x14ac:dyDescent="0.25">
      <c r="AM471" s="275"/>
      <c r="AN471" s="275"/>
      <c r="AO471" s="276"/>
    </row>
    <row r="472" spans="39:41" x14ac:dyDescent="0.25">
      <c r="AM472" s="275"/>
      <c r="AN472" s="275"/>
      <c r="AO472" s="276"/>
    </row>
    <row r="473" spans="39:41" x14ac:dyDescent="0.25">
      <c r="AM473" s="275"/>
      <c r="AN473" s="275"/>
      <c r="AO473" s="276"/>
    </row>
    <row r="474" spans="39:41" x14ac:dyDescent="0.25">
      <c r="AM474" s="275"/>
      <c r="AN474" s="275"/>
      <c r="AO474" s="276"/>
    </row>
    <row r="475" spans="39:41" x14ac:dyDescent="0.25">
      <c r="AM475" s="275"/>
      <c r="AN475" s="275"/>
      <c r="AO475" s="276"/>
    </row>
    <row r="476" spans="39:41" x14ac:dyDescent="0.25">
      <c r="AM476" s="275"/>
      <c r="AN476" s="275"/>
      <c r="AO476" s="276"/>
    </row>
    <row r="477" spans="39:41" x14ac:dyDescent="0.25">
      <c r="AM477" s="275"/>
      <c r="AN477" s="275"/>
      <c r="AO477" s="276"/>
    </row>
    <row r="478" spans="39:41" x14ac:dyDescent="0.25">
      <c r="AM478" s="275"/>
      <c r="AN478" s="275"/>
      <c r="AO478" s="276"/>
    </row>
    <row r="479" spans="39:41" x14ac:dyDescent="0.25">
      <c r="AM479" s="275"/>
      <c r="AN479" s="275"/>
      <c r="AO479" s="276"/>
    </row>
    <row r="480" spans="39:41" x14ac:dyDescent="0.25">
      <c r="AM480" s="275"/>
      <c r="AN480" s="275"/>
      <c r="AO480" s="276"/>
    </row>
    <row r="481" spans="39:41" x14ac:dyDescent="0.25">
      <c r="AM481" s="275"/>
      <c r="AN481" s="275"/>
      <c r="AO481" s="276"/>
    </row>
    <row r="482" spans="39:41" x14ac:dyDescent="0.25">
      <c r="AM482" s="275"/>
      <c r="AN482" s="275"/>
      <c r="AO482" s="276"/>
    </row>
    <row r="483" spans="39:41" x14ac:dyDescent="0.25">
      <c r="AM483" s="275"/>
      <c r="AN483" s="275"/>
      <c r="AO483" s="276"/>
    </row>
    <row r="484" spans="39:41" x14ac:dyDescent="0.25">
      <c r="AM484" s="275"/>
      <c r="AN484" s="275"/>
      <c r="AO484" s="276"/>
    </row>
    <row r="485" spans="39:41" x14ac:dyDescent="0.25">
      <c r="AM485" s="275"/>
      <c r="AN485" s="275"/>
      <c r="AO485" s="276"/>
    </row>
    <row r="486" spans="39:41" x14ac:dyDescent="0.25">
      <c r="AM486" s="275"/>
      <c r="AN486" s="275"/>
      <c r="AO486" s="276"/>
    </row>
    <row r="487" spans="39:41" x14ac:dyDescent="0.25">
      <c r="AM487" s="275"/>
      <c r="AN487" s="275"/>
      <c r="AO487" s="276"/>
    </row>
    <row r="488" spans="39:41" x14ac:dyDescent="0.25">
      <c r="AM488" s="275"/>
      <c r="AN488" s="275"/>
      <c r="AO488" s="276"/>
    </row>
    <row r="489" spans="39:41" x14ac:dyDescent="0.25">
      <c r="AM489" s="275"/>
      <c r="AN489" s="275"/>
      <c r="AO489" s="276"/>
    </row>
    <row r="490" spans="39:41" x14ac:dyDescent="0.25">
      <c r="AM490" s="275"/>
      <c r="AN490" s="275"/>
      <c r="AO490" s="276"/>
    </row>
    <row r="491" spans="39:41" x14ac:dyDescent="0.25">
      <c r="AM491" s="275"/>
      <c r="AN491" s="275"/>
      <c r="AO491" s="276"/>
    </row>
    <row r="492" spans="39:41" x14ac:dyDescent="0.25">
      <c r="AM492" s="275"/>
      <c r="AN492" s="275"/>
      <c r="AO492" s="276"/>
    </row>
    <row r="493" spans="39:41" x14ac:dyDescent="0.25">
      <c r="AM493" s="275"/>
      <c r="AN493" s="275"/>
      <c r="AO493" s="276"/>
    </row>
    <row r="494" spans="39:41" x14ac:dyDescent="0.25">
      <c r="AM494" s="275"/>
      <c r="AN494" s="275"/>
      <c r="AO494" s="276"/>
    </row>
    <row r="495" spans="39:41" x14ac:dyDescent="0.25">
      <c r="AM495" s="275"/>
      <c r="AN495" s="275"/>
      <c r="AO495" s="276"/>
    </row>
    <row r="496" spans="39:41" x14ac:dyDescent="0.25">
      <c r="AM496" s="275"/>
      <c r="AN496" s="275"/>
      <c r="AO496" s="276"/>
    </row>
    <row r="497" spans="39:41" x14ac:dyDescent="0.25">
      <c r="AM497" s="275"/>
      <c r="AN497" s="275"/>
      <c r="AO497" s="276"/>
    </row>
    <row r="498" spans="39:41" x14ac:dyDescent="0.25">
      <c r="AM498" s="275"/>
      <c r="AN498" s="275"/>
      <c r="AO498" s="276"/>
    </row>
    <row r="499" spans="39:41" x14ac:dyDescent="0.25">
      <c r="AM499" s="275"/>
      <c r="AN499" s="275"/>
      <c r="AO499" s="276"/>
    </row>
    <row r="500" spans="39:41" x14ac:dyDescent="0.25">
      <c r="AM500" s="275"/>
      <c r="AN500" s="275"/>
      <c r="AO500" s="276"/>
    </row>
    <row r="501" spans="39:41" x14ac:dyDescent="0.25">
      <c r="AM501" s="275"/>
      <c r="AN501" s="275"/>
      <c r="AO501" s="276"/>
    </row>
    <row r="502" spans="39:41" x14ac:dyDescent="0.25">
      <c r="AM502" s="275"/>
      <c r="AN502" s="275"/>
      <c r="AO502" s="276"/>
    </row>
    <row r="503" spans="39:41" x14ac:dyDescent="0.25">
      <c r="AM503" s="275"/>
      <c r="AN503" s="275"/>
      <c r="AO503" s="276"/>
    </row>
    <row r="504" spans="39:41" x14ac:dyDescent="0.25">
      <c r="AM504" s="275"/>
      <c r="AN504" s="275"/>
      <c r="AO504" s="276"/>
    </row>
    <row r="505" spans="39:41" x14ac:dyDescent="0.25">
      <c r="AM505" s="275"/>
      <c r="AN505" s="275"/>
      <c r="AO505" s="276"/>
    </row>
    <row r="506" spans="39:41" x14ac:dyDescent="0.25">
      <c r="AM506" s="275"/>
      <c r="AN506" s="275"/>
      <c r="AO506" s="276"/>
    </row>
    <row r="507" spans="39:41" x14ac:dyDescent="0.25">
      <c r="AM507" s="275"/>
      <c r="AN507" s="275"/>
      <c r="AO507" s="276"/>
    </row>
    <row r="508" spans="39:41" x14ac:dyDescent="0.25">
      <c r="AM508" s="275"/>
      <c r="AN508" s="275"/>
      <c r="AO508" s="276"/>
    </row>
    <row r="509" spans="39:41" x14ac:dyDescent="0.25">
      <c r="AM509" s="275"/>
      <c r="AN509" s="275"/>
      <c r="AO509" s="276"/>
    </row>
    <row r="510" spans="39:41" x14ac:dyDescent="0.25">
      <c r="AM510" s="275"/>
      <c r="AN510" s="275"/>
      <c r="AO510" s="276"/>
    </row>
    <row r="511" spans="39:41" x14ac:dyDescent="0.25">
      <c r="AM511" s="275"/>
      <c r="AN511" s="275"/>
      <c r="AO511" s="276"/>
    </row>
    <row r="512" spans="39:41" x14ac:dyDescent="0.25">
      <c r="AM512" s="275"/>
      <c r="AN512" s="275"/>
      <c r="AO512" s="276"/>
    </row>
    <row r="513" spans="39:41" x14ac:dyDescent="0.25">
      <c r="AM513" s="275"/>
      <c r="AN513" s="275"/>
      <c r="AO513" s="276"/>
    </row>
    <row r="514" spans="39:41" x14ac:dyDescent="0.25">
      <c r="AM514" s="275"/>
      <c r="AN514" s="275"/>
      <c r="AO514" s="276"/>
    </row>
    <row r="515" spans="39:41" x14ac:dyDescent="0.25">
      <c r="AM515" s="275"/>
      <c r="AN515" s="275"/>
      <c r="AO515" s="276"/>
    </row>
    <row r="516" spans="39:41" x14ac:dyDescent="0.25">
      <c r="AM516" s="275"/>
      <c r="AN516" s="275"/>
      <c r="AO516" s="276"/>
    </row>
    <row r="517" spans="39:41" x14ac:dyDescent="0.25">
      <c r="AM517" s="275"/>
      <c r="AN517" s="275"/>
      <c r="AO517" s="276"/>
    </row>
    <row r="518" spans="39:41" x14ac:dyDescent="0.25">
      <c r="AM518" s="275"/>
      <c r="AN518" s="275"/>
      <c r="AO518" s="276"/>
    </row>
    <row r="519" spans="39:41" x14ac:dyDescent="0.25">
      <c r="AM519" s="275"/>
      <c r="AN519" s="275"/>
      <c r="AO519" s="276"/>
    </row>
    <row r="520" spans="39:41" x14ac:dyDescent="0.25">
      <c r="AM520" s="275"/>
      <c r="AN520" s="275"/>
      <c r="AO520" s="276"/>
    </row>
    <row r="521" spans="39:41" x14ac:dyDescent="0.25">
      <c r="AM521" s="275"/>
      <c r="AN521" s="275"/>
      <c r="AO521" s="276"/>
    </row>
    <row r="522" spans="39:41" x14ac:dyDescent="0.25">
      <c r="AM522" s="275"/>
      <c r="AN522" s="275"/>
      <c r="AO522" s="276"/>
    </row>
    <row r="523" spans="39:41" x14ac:dyDescent="0.25">
      <c r="AM523" s="275"/>
      <c r="AN523" s="275"/>
      <c r="AO523" s="276"/>
    </row>
    <row r="524" spans="39:41" x14ac:dyDescent="0.25">
      <c r="AM524" s="275"/>
      <c r="AN524" s="275"/>
      <c r="AO524" s="276"/>
    </row>
    <row r="525" spans="39:41" x14ac:dyDescent="0.25">
      <c r="AM525" s="275"/>
      <c r="AN525" s="275"/>
      <c r="AO525" s="276"/>
    </row>
    <row r="526" spans="39:41" x14ac:dyDescent="0.25">
      <c r="AM526" s="275"/>
      <c r="AN526" s="275"/>
      <c r="AO526" s="276"/>
    </row>
    <row r="527" spans="39:41" x14ac:dyDescent="0.25">
      <c r="AM527" s="275"/>
      <c r="AN527" s="275"/>
      <c r="AO527" s="276"/>
    </row>
    <row r="528" spans="39:41" x14ac:dyDescent="0.25">
      <c r="AM528" s="275"/>
      <c r="AN528" s="275"/>
      <c r="AO528" s="276"/>
    </row>
    <row r="529" spans="39:41" x14ac:dyDescent="0.25">
      <c r="AM529" s="275"/>
      <c r="AN529" s="275"/>
      <c r="AO529" s="276"/>
    </row>
    <row r="530" spans="39:41" x14ac:dyDescent="0.25">
      <c r="AM530" s="275"/>
      <c r="AN530" s="275"/>
      <c r="AO530" s="276"/>
    </row>
    <row r="531" spans="39:41" x14ac:dyDescent="0.25">
      <c r="AM531" s="275"/>
      <c r="AN531" s="275"/>
      <c r="AO531" s="276"/>
    </row>
    <row r="532" spans="39:41" x14ac:dyDescent="0.25">
      <c r="AM532" s="275"/>
      <c r="AN532" s="275"/>
      <c r="AO532" s="276"/>
    </row>
    <row r="533" spans="39:41" x14ac:dyDescent="0.25">
      <c r="AM533" s="275"/>
      <c r="AN533" s="275"/>
      <c r="AO533" s="276"/>
    </row>
    <row r="534" spans="39:41" x14ac:dyDescent="0.25">
      <c r="AM534" s="275"/>
      <c r="AN534" s="275"/>
      <c r="AO534" s="276"/>
    </row>
    <row r="535" spans="39:41" x14ac:dyDescent="0.25">
      <c r="AM535" s="275"/>
      <c r="AN535" s="275"/>
      <c r="AO535" s="276"/>
    </row>
    <row r="536" spans="39:41" x14ac:dyDescent="0.25">
      <c r="AM536" s="275"/>
      <c r="AN536" s="275"/>
      <c r="AO536" s="276"/>
    </row>
    <row r="537" spans="39:41" x14ac:dyDescent="0.25">
      <c r="AM537" s="275"/>
      <c r="AN537" s="275"/>
      <c r="AO537" s="276"/>
    </row>
    <row r="538" spans="39:41" x14ac:dyDescent="0.25">
      <c r="AM538" s="275"/>
      <c r="AN538" s="275"/>
      <c r="AO538" s="276"/>
    </row>
    <row r="539" spans="39:41" x14ac:dyDescent="0.25">
      <c r="AM539" s="275"/>
      <c r="AN539" s="275"/>
      <c r="AO539" s="276"/>
    </row>
    <row r="540" spans="39:41" x14ac:dyDescent="0.25">
      <c r="AM540" s="275"/>
      <c r="AN540" s="275"/>
      <c r="AO540" s="276"/>
    </row>
    <row r="541" spans="39:41" x14ac:dyDescent="0.25">
      <c r="AM541" s="275"/>
      <c r="AN541" s="275"/>
      <c r="AO541" s="276"/>
    </row>
    <row r="542" spans="39:41" x14ac:dyDescent="0.25">
      <c r="AM542" s="275"/>
      <c r="AN542" s="275"/>
      <c r="AO542" s="276"/>
    </row>
    <row r="543" spans="39:41" x14ac:dyDescent="0.25">
      <c r="AM543" s="275"/>
      <c r="AN543" s="275"/>
      <c r="AO543" s="276"/>
    </row>
    <row r="544" spans="39:41" x14ac:dyDescent="0.25">
      <c r="AM544" s="275"/>
      <c r="AN544" s="275"/>
      <c r="AO544" s="276"/>
    </row>
    <row r="545" spans="39:41" x14ac:dyDescent="0.25">
      <c r="AM545" s="275"/>
      <c r="AN545" s="275"/>
      <c r="AO545" s="276"/>
    </row>
    <row r="546" spans="39:41" x14ac:dyDescent="0.25">
      <c r="AM546" s="275"/>
      <c r="AN546" s="275"/>
      <c r="AO546" s="276"/>
    </row>
    <row r="547" spans="39:41" x14ac:dyDescent="0.25">
      <c r="AM547" s="275"/>
      <c r="AN547" s="275"/>
      <c r="AO547" s="276"/>
    </row>
    <row r="548" spans="39:41" x14ac:dyDescent="0.25">
      <c r="AM548" s="275"/>
      <c r="AN548" s="275"/>
      <c r="AO548" s="276"/>
    </row>
    <row r="549" spans="39:41" x14ac:dyDescent="0.25">
      <c r="AM549" s="275"/>
      <c r="AN549" s="275"/>
      <c r="AO549" s="276"/>
    </row>
    <row r="550" spans="39:41" x14ac:dyDescent="0.25">
      <c r="AM550" s="275"/>
      <c r="AN550" s="275"/>
      <c r="AO550" s="276"/>
    </row>
    <row r="551" spans="39:41" x14ac:dyDescent="0.25">
      <c r="AM551" s="275"/>
      <c r="AN551" s="275"/>
      <c r="AO551" s="276"/>
    </row>
    <row r="552" spans="39:41" x14ac:dyDescent="0.25">
      <c r="AM552" s="275"/>
      <c r="AN552" s="275"/>
      <c r="AO552" s="276"/>
    </row>
    <row r="553" spans="39:41" x14ac:dyDescent="0.25">
      <c r="AM553" s="275"/>
      <c r="AN553" s="275"/>
      <c r="AO553" s="276"/>
    </row>
    <row r="554" spans="39:41" x14ac:dyDescent="0.25">
      <c r="AM554" s="275"/>
      <c r="AN554" s="275"/>
      <c r="AO554" s="276"/>
    </row>
    <row r="555" spans="39:41" x14ac:dyDescent="0.25">
      <c r="AM555" s="275"/>
      <c r="AN555" s="275"/>
      <c r="AO555" s="276"/>
    </row>
    <row r="556" spans="39:41" x14ac:dyDescent="0.25">
      <c r="AM556" s="275"/>
      <c r="AN556" s="275"/>
      <c r="AO556" s="276"/>
    </row>
    <row r="557" spans="39:41" x14ac:dyDescent="0.25">
      <c r="AM557" s="275"/>
      <c r="AN557" s="275"/>
      <c r="AO557" s="276"/>
    </row>
    <row r="558" spans="39:41" x14ac:dyDescent="0.25">
      <c r="AM558" s="275"/>
      <c r="AN558" s="275"/>
      <c r="AO558" s="276"/>
    </row>
    <row r="559" spans="39:41" x14ac:dyDescent="0.25">
      <c r="AM559" s="275"/>
      <c r="AN559" s="275"/>
      <c r="AO559" s="276"/>
    </row>
    <row r="560" spans="39:41" x14ac:dyDescent="0.25">
      <c r="AM560" s="275"/>
      <c r="AN560" s="275"/>
      <c r="AO560" s="276"/>
    </row>
    <row r="561" spans="39:41" x14ac:dyDescent="0.25">
      <c r="AM561" s="275"/>
      <c r="AN561" s="275"/>
      <c r="AO561" s="276"/>
    </row>
    <row r="562" spans="39:41" x14ac:dyDescent="0.25">
      <c r="AM562" s="275"/>
      <c r="AN562" s="275"/>
      <c r="AO562" s="276"/>
    </row>
    <row r="563" spans="39:41" x14ac:dyDescent="0.25">
      <c r="AM563" s="275"/>
      <c r="AN563" s="275"/>
      <c r="AO563" s="276"/>
    </row>
    <row r="564" spans="39:41" x14ac:dyDescent="0.25">
      <c r="AM564" s="275"/>
      <c r="AN564" s="275"/>
      <c r="AO564" s="276"/>
    </row>
    <row r="565" spans="39:41" x14ac:dyDescent="0.25">
      <c r="AM565" s="275"/>
      <c r="AN565" s="275"/>
      <c r="AO565" s="276"/>
    </row>
    <row r="566" spans="39:41" x14ac:dyDescent="0.25">
      <c r="AM566" s="275"/>
      <c r="AN566" s="275"/>
      <c r="AO566" s="276"/>
    </row>
    <row r="567" spans="39:41" x14ac:dyDescent="0.25">
      <c r="AM567" s="275"/>
      <c r="AN567" s="275"/>
      <c r="AO567" s="276"/>
    </row>
    <row r="568" spans="39:41" x14ac:dyDescent="0.25">
      <c r="AM568" s="275"/>
      <c r="AN568" s="275"/>
      <c r="AO568" s="276"/>
    </row>
    <row r="569" spans="39:41" x14ac:dyDescent="0.25">
      <c r="AM569" s="275"/>
      <c r="AN569" s="275"/>
      <c r="AO569" s="276"/>
    </row>
    <row r="570" spans="39:41" x14ac:dyDescent="0.25">
      <c r="AM570" s="275"/>
      <c r="AN570" s="275"/>
      <c r="AO570" s="276"/>
    </row>
    <row r="571" spans="39:41" x14ac:dyDescent="0.25">
      <c r="AM571" s="275"/>
      <c r="AN571" s="275"/>
      <c r="AO571" s="276"/>
    </row>
    <row r="572" spans="39:41" x14ac:dyDescent="0.25">
      <c r="AM572" s="275"/>
      <c r="AN572" s="275"/>
      <c r="AO572" s="276"/>
    </row>
    <row r="573" spans="39:41" x14ac:dyDescent="0.25">
      <c r="AM573" s="275"/>
      <c r="AN573" s="275"/>
      <c r="AO573" s="276"/>
    </row>
    <row r="574" spans="39:41" x14ac:dyDescent="0.25">
      <c r="AM574" s="275"/>
      <c r="AN574" s="275"/>
      <c r="AO574" s="276"/>
    </row>
    <row r="575" spans="39:41" x14ac:dyDescent="0.25">
      <c r="AM575" s="275"/>
      <c r="AN575" s="275"/>
      <c r="AO575" s="276"/>
    </row>
    <row r="576" spans="39:41" x14ac:dyDescent="0.25">
      <c r="AM576" s="275"/>
      <c r="AN576" s="275"/>
      <c r="AO576" s="276"/>
    </row>
    <row r="577" spans="39:41" x14ac:dyDescent="0.25">
      <c r="AM577" s="275"/>
      <c r="AN577" s="275"/>
      <c r="AO577" s="276"/>
    </row>
    <row r="578" spans="39:41" x14ac:dyDescent="0.25">
      <c r="AM578" s="275"/>
      <c r="AN578" s="275"/>
      <c r="AO578" s="276"/>
    </row>
    <row r="579" spans="39:41" x14ac:dyDescent="0.25">
      <c r="AM579" s="275"/>
      <c r="AN579" s="275"/>
      <c r="AO579" s="276"/>
    </row>
    <row r="580" spans="39:41" x14ac:dyDescent="0.25">
      <c r="AM580" s="275"/>
      <c r="AN580" s="275"/>
      <c r="AO580" s="276"/>
    </row>
    <row r="581" spans="39:41" x14ac:dyDescent="0.25">
      <c r="AM581" s="275"/>
      <c r="AN581" s="275"/>
      <c r="AO581" s="276"/>
    </row>
    <row r="582" spans="39:41" x14ac:dyDescent="0.25">
      <c r="AM582" s="275"/>
      <c r="AN582" s="275"/>
      <c r="AO582" s="276"/>
    </row>
    <row r="583" spans="39:41" x14ac:dyDescent="0.25">
      <c r="AM583" s="275"/>
      <c r="AN583" s="275"/>
      <c r="AO583" s="276"/>
    </row>
    <row r="584" spans="39:41" x14ac:dyDescent="0.25">
      <c r="AM584" s="275"/>
      <c r="AN584" s="275"/>
      <c r="AO584" s="276"/>
    </row>
    <row r="585" spans="39:41" x14ac:dyDescent="0.25">
      <c r="AM585" s="275"/>
      <c r="AN585" s="275"/>
      <c r="AO585" s="276"/>
    </row>
    <row r="586" spans="39:41" x14ac:dyDescent="0.25">
      <c r="AM586" s="275"/>
      <c r="AN586" s="275"/>
      <c r="AO586" s="276"/>
    </row>
    <row r="587" spans="39:41" x14ac:dyDescent="0.25">
      <c r="AM587" s="275"/>
      <c r="AN587" s="275"/>
      <c r="AO587" s="276"/>
    </row>
    <row r="588" spans="39:41" x14ac:dyDescent="0.25">
      <c r="AM588" s="275"/>
      <c r="AN588" s="275"/>
      <c r="AO588" s="276"/>
    </row>
    <row r="589" spans="39:41" x14ac:dyDescent="0.25">
      <c r="AM589" s="275"/>
      <c r="AN589" s="275"/>
      <c r="AO589" s="276"/>
    </row>
    <row r="590" spans="39:41" x14ac:dyDescent="0.25">
      <c r="AM590" s="275"/>
      <c r="AN590" s="275"/>
      <c r="AO590" s="276"/>
    </row>
    <row r="591" spans="39:41" x14ac:dyDescent="0.25">
      <c r="AM591" s="275"/>
      <c r="AN591" s="275"/>
      <c r="AO591" s="276"/>
    </row>
    <row r="592" spans="39:41" x14ac:dyDescent="0.25">
      <c r="AM592" s="275"/>
      <c r="AN592" s="275"/>
      <c r="AO592" s="276"/>
    </row>
    <row r="593" spans="39:41" x14ac:dyDescent="0.25">
      <c r="AM593" s="275"/>
      <c r="AN593" s="275"/>
      <c r="AO593" s="276"/>
    </row>
    <row r="594" spans="39:41" x14ac:dyDescent="0.25">
      <c r="AM594" s="275"/>
      <c r="AN594" s="275"/>
      <c r="AO594" s="276"/>
    </row>
    <row r="595" spans="39:41" x14ac:dyDescent="0.25">
      <c r="AM595" s="275"/>
      <c r="AN595" s="275"/>
      <c r="AO595" s="276"/>
    </row>
    <row r="596" spans="39:41" x14ac:dyDescent="0.25">
      <c r="AM596" s="275"/>
      <c r="AN596" s="275"/>
      <c r="AO596" s="276"/>
    </row>
    <row r="597" spans="39:41" x14ac:dyDescent="0.25">
      <c r="AM597" s="275"/>
      <c r="AN597" s="275"/>
      <c r="AO597" s="276"/>
    </row>
    <row r="598" spans="39:41" x14ac:dyDescent="0.25">
      <c r="AM598" s="275"/>
      <c r="AN598" s="275"/>
      <c r="AO598" s="276"/>
    </row>
    <row r="599" spans="39:41" x14ac:dyDescent="0.25">
      <c r="AM599" s="275"/>
      <c r="AN599" s="275"/>
      <c r="AO599" s="276"/>
    </row>
    <row r="600" spans="39:41" x14ac:dyDescent="0.25">
      <c r="AM600" s="275"/>
      <c r="AN600" s="275"/>
      <c r="AO600" s="276"/>
    </row>
    <row r="601" spans="39:41" x14ac:dyDescent="0.25">
      <c r="AM601" s="275"/>
      <c r="AN601" s="275"/>
      <c r="AO601" s="276"/>
    </row>
    <row r="602" spans="39:41" x14ac:dyDescent="0.25">
      <c r="AM602" s="275"/>
      <c r="AN602" s="275"/>
      <c r="AO602" s="276"/>
    </row>
    <row r="603" spans="39:41" x14ac:dyDescent="0.25">
      <c r="AM603" s="275"/>
      <c r="AN603" s="275"/>
      <c r="AO603" s="276"/>
    </row>
    <row r="604" spans="39:41" x14ac:dyDescent="0.25">
      <c r="AM604" s="275"/>
      <c r="AN604" s="275"/>
      <c r="AO604" s="276"/>
    </row>
    <row r="605" spans="39:41" x14ac:dyDescent="0.25">
      <c r="AM605" s="275"/>
      <c r="AN605" s="275"/>
      <c r="AO605" s="276"/>
    </row>
    <row r="606" spans="39:41" x14ac:dyDescent="0.25">
      <c r="AM606" s="275"/>
      <c r="AN606" s="275"/>
      <c r="AO606" s="276"/>
    </row>
    <row r="607" spans="39:41" x14ac:dyDescent="0.25">
      <c r="AM607" s="275"/>
      <c r="AN607" s="275"/>
      <c r="AO607" s="276"/>
    </row>
    <row r="608" spans="39:41" x14ac:dyDescent="0.25">
      <c r="AM608" s="275"/>
      <c r="AN608" s="275"/>
      <c r="AO608" s="276"/>
    </row>
    <row r="609" spans="39:41" x14ac:dyDescent="0.25">
      <c r="AM609" s="275"/>
      <c r="AN609" s="275"/>
      <c r="AO609" s="276"/>
    </row>
    <row r="610" spans="39:41" x14ac:dyDescent="0.25">
      <c r="AM610" s="275"/>
      <c r="AN610" s="275"/>
      <c r="AO610" s="276"/>
    </row>
    <row r="611" spans="39:41" x14ac:dyDescent="0.25">
      <c r="AM611" s="275"/>
      <c r="AN611" s="275"/>
      <c r="AO611" s="276"/>
    </row>
    <row r="612" spans="39:41" x14ac:dyDescent="0.25">
      <c r="AM612" s="275"/>
      <c r="AN612" s="275"/>
      <c r="AO612" s="276"/>
    </row>
    <row r="613" spans="39:41" x14ac:dyDescent="0.25">
      <c r="AM613" s="275"/>
      <c r="AN613" s="275"/>
      <c r="AO613" s="276"/>
    </row>
    <row r="614" spans="39:41" x14ac:dyDescent="0.25">
      <c r="AM614" s="275"/>
      <c r="AN614" s="275"/>
      <c r="AO614" s="276"/>
    </row>
    <row r="615" spans="39:41" x14ac:dyDescent="0.25">
      <c r="AM615" s="275"/>
      <c r="AN615" s="275"/>
      <c r="AO615" s="276"/>
    </row>
    <row r="616" spans="39:41" x14ac:dyDescent="0.25">
      <c r="AM616" s="275"/>
      <c r="AN616" s="275"/>
      <c r="AO616" s="276"/>
    </row>
    <row r="617" spans="39:41" x14ac:dyDescent="0.25">
      <c r="AM617" s="275"/>
      <c r="AN617" s="275"/>
      <c r="AO617" s="276"/>
    </row>
    <row r="618" spans="39:41" x14ac:dyDescent="0.25">
      <c r="AM618" s="275"/>
      <c r="AN618" s="275"/>
      <c r="AO618" s="276"/>
    </row>
    <row r="619" spans="39:41" x14ac:dyDescent="0.25">
      <c r="AM619" s="275"/>
      <c r="AN619" s="275"/>
      <c r="AO619" s="276"/>
    </row>
    <row r="620" spans="39:41" x14ac:dyDescent="0.25">
      <c r="AM620" s="275"/>
      <c r="AN620" s="275"/>
      <c r="AO620" s="276"/>
    </row>
    <row r="621" spans="39:41" x14ac:dyDescent="0.25">
      <c r="AM621" s="275"/>
      <c r="AN621" s="275"/>
      <c r="AO621" s="276"/>
    </row>
    <row r="622" spans="39:41" x14ac:dyDescent="0.25">
      <c r="AM622" s="275"/>
      <c r="AN622" s="275"/>
      <c r="AO622" s="276"/>
    </row>
    <row r="623" spans="39:41" x14ac:dyDescent="0.25">
      <c r="AM623" s="275"/>
      <c r="AN623" s="275"/>
      <c r="AO623" s="276"/>
    </row>
    <row r="624" spans="39:41" x14ac:dyDescent="0.25">
      <c r="AM624" s="275"/>
      <c r="AN624" s="275"/>
      <c r="AO624" s="276"/>
    </row>
    <row r="625" spans="39:41" x14ac:dyDescent="0.25">
      <c r="AM625" s="275"/>
      <c r="AN625" s="275"/>
      <c r="AO625" s="276"/>
    </row>
    <row r="626" spans="39:41" x14ac:dyDescent="0.25">
      <c r="AM626" s="275"/>
      <c r="AN626" s="275"/>
      <c r="AO626" s="276"/>
    </row>
    <row r="627" spans="39:41" x14ac:dyDescent="0.25">
      <c r="AM627" s="275"/>
      <c r="AN627" s="275"/>
      <c r="AO627" s="276"/>
    </row>
    <row r="628" spans="39:41" x14ac:dyDescent="0.25">
      <c r="AM628" s="275"/>
      <c r="AN628" s="275"/>
      <c r="AO628" s="276"/>
    </row>
    <row r="629" spans="39:41" x14ac:dyDescent="0.25">
      <c r="AM629" s="275"/>
      <c r="AN629" s="275"/>
      <c r="AO629" s="276"/>
    </row>
    <row r="630" spans="39:41" x14ac:dyDescent="0.25">
      <c r="AM630" s="275"/>
      <c r="AN630" s="275"/>
      <c r="AO630" s="276"/>
    </row>
    <row r="631" spans="39:41" x14ac:dyDescent="0.25">
      <c r="AM631" s="275"/>
      <c r="AN631" s="275"/>
      <c r="AO631" s="276"/>
    </row>
    <row r="632" spans="39:41" x14ac:dyDescent="0.25">
      <c r="AM632" s="275"/>
      <c r="AN632" s="275"/>
      <c r="AO632" s="276"/>
    </row>
    <row r="633" spans="39:41" x14ac:dyDescent="0.25">
      <c r="AM633" s="275"/>
      <c r="AN633" s="275"/>
      <c r="AO633" s="276"/>
    </row>
    <row r="634" spans="39:41" x14ac:dyDescent="0.25">
      <c r="AM634" s="275"/>
      <c r="AN634" s="275"/>
      <c r="AO634" s="276"/>
    </row>
    <row r="635" spans="39:41" x14ac:dyDescent="0.25">
      <c r="AM635" s="275"/>
      <c r="AN635" s="275"/>
      <c r="AO635" s="276"/>
    </row>
    <row r="636" spans="39:41" x14ac:dyDescent="0.25">
      <c r="AM636" s="275"/>
      <c r="AN636" s="275"/>
      <c r="AO636" s="276"/>
    </row>
    <row r="637" spans="39:41" x14ac:dyDescent="0.25">
      <c r="AM637" s="275"/>
      <c r="AN637" s="275"/>
      <c r="AO637" s="276"/>
    </row>
    <row r="638" spans="39:41" x14ac:dyDescent="0.25">
      <c r="AM638" s="275"/>
      <c r="AN638" s="275"/>
      <c r="AO638" s="276"/>
    </row>
    <row r="639" spans="39:41" x14ac:dyDescent="0.25">
      <c r="AM639" s="275"/>
      <c r="AN639" s="275"/>
      <c r="AO639" s="276"/>
    </row>
    <row r="640" spans="39:41" x14ac:dyDescent="0.25">
      <c r="AM640" s="275"/>
      <c r="AN640" s="275"/>
      <c r="AO640" s="276"/>
    </row>
    <row r="641" spans="39:41" x14ac:dyDescent="0.25">
      <c r="AM641" s="275"/>
      <c r="AN641" s="275"/>
      <c r="AO641" s="276"/>
    </row>
    <row r="642" spans="39:41" x14ac:dyDescent="0.25">
      <c r="AM642" s="275"/>
      <c r="AN642" s="275"/>
      <c r="AO642" s="276"/>
    </row>
    <row r="643" spans="39:41" x14ac:dyDescent="0.25">
      <c r="AM643" s="275"/>
      <c r="AN643" s="275"/>
      <c r="AO643" s="276"/>
    </row>
    <row r="644" spans="39:41" x14ac:dyDescent="0.25">
      <c r="AM644" s="275"/>
      <c r="AN644" s="275"/>
      <c r="AO644" s="276"/>
    </row>
    <row r="645" spans="39:41" x14ac:dyDescent="0.25">
      <c r="AM645" s="275"/>
      <c r="AN645" s="275"/>
      <c r="AO645" s="276"/>
    </row>
    <row r="646" spans="39:41" x14ac:dyDescent="0.25">
      <c r="AM646" s="275"/>
      <c r="AN646" s="275"/>
      <c r="AO646" s="276"/>
    </row>
    <row r="647" spans="39:41" x14ac:dyDescent="0.25">
      <c r="AM647" s="275"/>
      <c r="AN647" s="275"/>
      <c r="AO647" s="276"/>
    </row>
    <row r="648" spans="39:41" x14ac:dyDescent="0.25">
      <c r="AM648" s="275"/>
      <c r="AN648" s="275"/>
      <c r="AO648" s="276"/>
    </row>
    <row r="649" spans="39:41" x14ac:dyDescent="0.25">
      <c r="AM649" s="275"/>
      <c r="AN649" s="275"/>
      <c r="AO649" s="276"/>
    </row>
    <row r="650" spans="39:41" x14ac:dyDescent="0.25">
      <c r="AM650" s="275"/>
      <c r="AN650" s="275"/>
      <c r="AO650" s="276"/>
    </row>
    <row r="651" spans="39:41" x14ac:dyDescent="0.25">
      <c r="AM651" s="275"/>
      <c r="AN651" s="275"/>
      <c r="AO651" s="276"/>
    </row>
    <row r="652" spans="39:41" x14ac:dyDescent="0.25">
      <c r="AM652" s="275"/>
      <c r="AN652" s="275"/>
      <c r="AO652" s="276"/>
    </row>
    <row r="653" spans="39:41" x14ac:dyDescent="0.25">
      <c r="AM653" s="275"/>
      <c r="AN653" s="275"/>
      <c r="AO653" s="276"/>
    </row>
    <row r="654" spans="39:41" x14ac:dyDescent="0.25">
      <c r="AM654" s="275"/>
      <c r="AN654" s="275"/>
      <c r="AO654" s="276"/>
    </row>
    <row r="655" spans="39:41" x14ac:dyDescent="0.25">
      <c r="AM655" s="275"/>
      <c r="AN655" s="275"/>
      <c r="AO655" s="276"/>
    </row>
    <row r="656" spans="39:41" x14ac:dyDescent="0.25">
      <c r="AM656" s="275"/>
      <c r="AN656" s="275"/>
      <c r="AO656" s="276"/>
    </row>
    <row r="657" spans="39:41" x14ac:dyDescent="0.25">
      <c r="AM657" s="275"/>
      <c r="AN657" s="275"/>
      <c r="AO657" s="276"/>
    </row>
    <row r="658" spans="39:41" x14ac:dyDescent="0.25">
      <c r="AM658" s="275"/>
      <c r="AN658" s="275"/>
      <c r="AO658" s="276"/>
    </row>
    <row r="659" spans="39:41" x14ac:dyDescent="0.25">
      <c r="AM659" s="275"/>
      <c r="AN659" s="275"/>
      <c r="AO659" s="276"/>
    </row>
    <row r="660" spans="39:41" x14ac:dyDescent="0.25">
      <c r="AM660" s="275"/>
      <c r="AN660" s="275"/>
      <c r="AO660" s="276"/>
    </row>
    <row r="661" spans="39:41" x14ac:dyDescent="0.25">
      <c r="AM661" s="275"/>
      <c r="AN661" s="275"/>
      <c r="AO661" s="276"/>
    </row>
    <row r="662" spans="39:41" x14ac:dyDescent="0.25">
      <c r="AM662" s="275"/>
      <c r="AN662" s="275"/>
      <c r="AO662" s="276"/>
    </row>
    <row r="663" spans="39:41" x14ac:dyDescent="0.25">
      <c r="AM663" s="275"/>
      <c r="AN663" s="275"/>
      <c r="AO663" s="276"/>
    </row>
    <row r="664" spans="39:41" x14ac:dyDescent="0.25">
      <c r="AM664" s="275"/>
      <c r="AN664" s="275"/>
      <c r="AO664" s="276"/>
    </row>
    <row r="665" spans="39:41" x14ac:dyDescent="0.25">
      <c r="AM665" s="275"/>
      <c r="AN665" s="275"/>
      <c r="AO665" s="276"/>
    </row>
    <row r="666" spans="39:41" x14ac:dyDescent="0.25">
      <c r="AM666" s="275"/>
      <c r="AN666" s="275"/>
      <c r="AO666" s="276"/>
    </row>
    <row r="667" spans="39:41" x14ac:dyDescent="0.25">
      <c r="AM667" s="275"/>
      <c r="AN667" s="275"/>
      <c r="AO667" s="276"/>
    </row>
    <row r="668" spans="39:41" x14ac:dyDescent="0.25">
      <c r="AM668" s="275"/>
      <c r="AN668" s="275"/>
      <c r="AO668" s="276"/>
    </row>
    <row r="669" spans="39:41" x14ac:dyDescent="0.25">
      <c r="AM669" s="275"/>
      <c r="AN669" s="275"/>
      <c r="AO669" s="276"/>
    </row>
    <row r="670" spans="39:41" x14ac:dyDescent="0.25">
      <c r="AM670" s="275"/>
      <c r="AN670" s="275"/>
      <c r="AO670" s="276"/>
    </row>
    <row r="671" spans="39:41" x14ac:dyDescent="0.25">
      <c r="AM671" s="275"/>
      <c r="AN671" s="275"/>
      <c r="AO671" s="276"/>
    </row>
    <row r="672" spans="39:41" x14ac:dyDescent="0.25">
      <c r="AM672" s="275"/>
      <c r="AN672" s="275"/>
      <c r="AO672" s="276"/>
    </row>
    <row r="673" spans="39:41" x14ac:dyDescent="0.25">
      <c r="AM673" s="275"/>
      <c r="AN673" s="275"/>
      <c r="AO673" s="276"/>
    </row>
    <row r="674" spans="39:41" x14ac:dyDescent="0.25">
      <c r="AM674" s="275"/>
      <c r="AN674" s="275"/>
      <c r="AO674" s="276"/>
    </row>
    <row r="675" spans="39:41" x14ac:dyDescent="0.25">
      <c r="AM675" s="275"/>
      <c r="AN675" s="275"/>
      <c r="AO675" s="276"/>
    </row>
    <row r="676" spans="39:41" x14ac:dyDescent="0.25">
      <c r="AM676" s="275"/>
      <c r="AN676" s="275"/>
      <c r="AO676" s="276"/>
    </row>
    <row r="677" spans="39:41" x14ac:dyDescent="0.25">
      <c r="AM677" s="275"/>
      <c r="AN677" s="275"/>
      <c r="AO677" s="276"/>
    </row>
    <row r="678" spans="39:41" x14ac:dyDescent="0.25">
      <c r="AM678" s="275"/>
      <c r="AN678" s="275"/>
      <c r="AO678" s="276"/>
    </row>
    <row r="679" spans="39:41" x14ac:dyDescent="0.25">
      <c r="AM679" s="275"/>
      <c r="AN679" s="275"/>
      <c r="AO679" s="276"/>
    </row>
    <row r="680" spans="39:41" x14ac:dyDescent="0.25">
      <c r="AM680" s="275"/>
      <c r="AN680" s="275"/>
      <c r="AO680" s="276"/>
    </row>
    <row r="681" spans="39:41" x14ac:dyDescent="0.25">
      <c r="AM681" s="275"/>
      <c r="AN681" s="275"/>
      <c r="AO681" s="276"/>
    </row>
    <row r="682" spans="39:41" x14ac:dyDescent="0.25">
      <c r="AM682" s="275"/>
      <c r="AN682" s="275"/>
      <c r="AO682" s="276"/>
    </row>
    <row r="683" spans="39:41" x14ac:dyDescent="0.25">
      <c r="AM683" s="275"/>
      <c r="AN683" s="275"/>
      <c r="AO683" s="276"/>
    </row>
    <row r="684" spans="39:41" x14ac:dyDescent="0.25">
      <c r="AM684" s="275"/>
      <c r="AN684" s="275"/>
      <c r="AO684" s="276"/>
    </row>
    <row r="685" spans="39:41" x14ac:dyDescent="0.25">
      <c r="AM685" s="275"/>
      <c r="AN685" s="275"/>
      <c r="AO685" s="276"/>
    </row>
    <row r="686" spans="39:41" x14ac:dyDescent="0.25">
      <c r="AM686" s="275"/>
      <c r="AN686" s="275"/>
      <c r="AO686" s="276"/>
    </row>
    <row r="687" spans="39:41" x14ac:dyDescent="0.25">
      <c r="AM687" s="275"/>
      <c r="AN687" s="275"/>
      <c r="AO687" s="276"/>
    </row>
    <row r="688" spans="39:41" x14ac:dyDescent="0.25">
      <c r="AM688" s="275"/>
      <c r="AN688" s="275"/>
      <c r="AO688" s="276"/>
    </row>
    <row r="689" spans="39:41" x14ac:dyDescent="0.25">
      <c r="AM689" s="275"/>
      <c r="AN689" s="275"/>
      <c r="AO689" s="276"/>
    </row>
    <row r="690" spans="39:41" x14ac:dyDescent="0.25">
      <c r="AM690" s="275"/>
      <c r="AN690" s="275"/>
      <c r="AO690" s="276"/>
    </row>
    <row r="691" spans="39:41" x14ac:dyDescent="0.25">
      <c r="AM691" s="275"/>
      <c r="AN691" s="275"/>
      <c r="AO691" s="276"/>
    </row>
    <row r="692" spans="39:41" x14ac:dyDescent="0.25">
      <c r="AM692" s="275"/>
      <c r="AN692" s="275"/>
      <c r="AO692" s="276"/>
    </row>
    <row r="693" spans="39:41" x14ac:dyDescent="0.25">
      <c r="AM693" s="275"/>
      <c r="AN693" s="275"/>
      <c r="AO693" s="276"/>
    </row>
    <row r="694" spans="39:41" x14ac:dyDescent="0.25">
      <c r="AM694" s="275"/>
      <c r="AN694" s="275"/>
      <c r="AO694" s="276"/>
    </row>
    <row r="695" spans="39:41" x14ac:dyDescent="0.25">
      <c r="AM695" s="275"/>
      <c r="AN695" s="275"/>
      <c r="AO695" s="276"/>
    </row>
    <row r="696" spans="39:41" x14ac:dyDescent="0.25">
      <c r="AM696" s="275"/>
      <c r="AN696" s="275"/>
      <c r="AO696" s="276"/>
    </row>
    <row r="697" spans="39:41" x14ac:dyDescent="0.25">
      <c r="AM697" s="275"/>
      <c r="AN697" s="275"/>
      <c r="AO697" s="276"/>
    </row>
    <row r="698" spans="39:41" x14ac:dyDescent="0.25">
      <c r="AM698" s="275"/>
      <c r="AN698" s="275"/>
      <c r="AO698" s="276"/>
    </row>
    <row r="699" spans="39:41" x14ac:dyDescent="0.25">
      <c r="AM699" s="275"/>
      <c r="AN699" s="275"/>
      <c r="AO699" s="276"/>
    </row>
    <row r="700" spans="39:41" x14ac:dyDescent="0.25">
      <c r="AM700" s="275"/>
      <c r="AN700" s="275"/>
      <c r="AO700" s="276"/>
    </row>
    <row r="701" spans="39:41" x14ac:dyDescent="0.25">
      <c r="AM701" s="275"/>
      <c r="AN701" s="275"/>
      <c r="AO701" s="276"/>
    </row>
    <row r="702" spans="39:41" x14ac:dyDescent="0.25">
      <c r="AM702" s="275"/>
      <c r="AN702" s="275"/>
      <c r="AO702" s="276"/>
    </row>
    <row r="703" spans="39:41" x14ac:dyDescent="0.25">
      <c r="AM703" s="275"/>
      <c r="AN703" s="275"/>
      <c r="AO703" s="276"/>
    </row>
    <row r="704" spans="39:41" x14ac:dyDescent="0.25">
      <c r="AM704" s="275"/>
      <c r="AN704" s="275"/>
      <c r="AO704" s="276"/>
    </row>
    <row r="705" spans="39:41" x14ac:dyDescent="0.25">
      <c r="AM705" s="275"/>
      <c r="AN705" s="275"/>
      <c r="AO705" s="276"/>
    </row>
    <row r="706" spans="39:41" x14ac:dyDescent="0.25">
      <c r="AM706" s="275"/>
      <c r="AN706" s="275"/>
      <c r="AO706" s="276"/>
    </row>
    <row r="707" spans="39:41" x14ac:dyDescent="0.25">
      <c r="AM707" s="275"/>
      <c r="AN707" s="275"/>
      <c r="AO707" s="276"/>
    </row>
    <row r="708" spans="39:41" x14ac:dyDescent="0.25">
      <c r="AM708" s="275"/>
      <c r="AN708" s="275"/>
      <c r="AO708" s="276"/>
    </row>
    <row r="709" spans="39:41" x14ac:dyDescent="0.25">
      <c r="AM709" s="275"/>
      <c r="AN709" s="275"/>
      <c r="AO709" s="276"/>
    </row>
    <row r="710" spans="39:41" x14ac:dyDescent="0.25">
      <c r="AM710" s="275"/>
      <c r="AN710" s="275"/>
      <c r="AO710" s="276"/>
    </row>
    <row r="711" spans="39:41" x14ac:dyDescent="0.25">
      <c r="AM711" s="275"/>
      <c r="AN711" s="275"/>
      <c r="AO711" s="276"/>
    </row>
    <row r="712" spans="39:41" x14ac:dyDescent="0.25">
      <c r="AM712" s="275"/>
      <c r="AN712" s="275"/>
      <c r="AO712" s="276"/>
    </row>
    <row r="713" spans="39:41" x14ac:dyDescent="0.25">
      <c r="AM713" s="275"/>
      <c r="AN713" s="275"/>
      <c r="AO713" s="276"/>
    </row>
    <row r="714" spans="39:41" x14ac:dyDescent="0.25">
      <c r="AM714" s="275"/>
      <c r="AN714" s="275"/>
      <c r="AO714" s="276"/>
    </row>
    <row r="715" spans="39:41" x14ac:dyDescent="0.25">
      <c r="AM715" s="275"/>
      <c r="AN715" s="275"/>
      <c r="AO715" s="276"/>
    </row>
    <row r="716" spans="39:41" x14ac:dyDescent="0.25">
      <c r="AM716" s="275"/>
      <c r="AN716" s="275"/>
      <c r="AO716" s="276"/>
    </row>
    <row r="717" spans="39:41" x14ac:dyDescent="0.25">
      <c r="AM717" s="275"/>
      <c r="AN717" s="275"/>
      <c r="AO717" s="276"/>
    </row>
    <row r="718" spans="39:41" x14ac:dyDescent="0.25">
      <c r="AM718" s="275"/>
      <c r="AN718" s="275"/>
      <c r="AO718" s="276"/>
    </row>
    <row r="719" spans="39:41" x14ac:dyDescent="0.25">
      <c r="AM719" s="275"/>
      <c r="AN719" s="275"/>
      <c r="AO719" s="276"/>
    </row>
    <row r="720" spans="39:41" x14ac:dyDescent="0.25">
      <c r="AM720" s="275"/>
      <c r="AN720" s="275"/>
      <c r="AO720" s="276"/>
    </row>
    <row r="721" spans="39:41" x14ac:dyDescent="0.25">
      <c r="AM721" s="275"/>
      <c r="AN721" s="275"/>
      <c r="AO721" s="276"/>
    </row>
    <row r="722" spans="39:41" x14ac:dyDescent="0.25">
      <c r="AM722" s="275"/>
      <c r="AN722" s="275"/>
      <c r="AO722" s="276"/>
    </row>
    <row r="723" spans="39:41" x14ac:dyDescent="0.25">
      <c r="AM723" s="275"/>
      <c r="AN723" s="275"/>
      <c r="AO723" s="276"/>
    </row>
    <row r="724" spans="39:41" x14ac:dyDescent="0.25">
      <c r="AM724" s="275"/>
      <c r="AN724" s="275"/>
      <c r="AO724" s="276"/>
    </row>
    <row r="725" spans="39:41" x14ac:dyDescent="0.25">
      <c r="AM725" s="275"/>
      <c r="AN725" s="275"/>
      <c r="AO725" s="276"/>
    </row>
    <row r="726" spans="39:41" x14ac:dyDescent="0.25">
      <c r="AM726" s="275"/>
      <c r="AN726" s="275"/>
      <c r="AO726" s="276"/>
    </row>
    <row r="727" spans="39:41" x14ac:dyDescent="0.25">
      <c r="AM727" s="275"/>
      <c r="AN727" s="275"/>
      <c r="AO727" s="276"/>
    </row>
    <row r="728" spans="39:41" x14ac:dyDescent="0.25">
      <c r="AM728" s="275"/>
      <c r="AN728" s="275"/>
      <c r="AO728" s="276"/>
    </row>
    <row r="729" spans="39:41" x14ac:dyDescent="0.25">
      <c r="AM729" s="275"/>
      <c r="AN729" s="275"/>
      <c r="AO729" s="276"/>
    </row>
    <row r="730" spans="39:41" x14ac:dyDescent="0.25">
      <c r="AM730" s="275"/>
      <c r="AN730" s="275"/>
      <c r="AO730" s="276"/>
    </row>
    <row r="731" spans="39:41" x14ac:dyDescent="0.25">
      <c r="AM731" s="275"/>
      <c r="AN731" s="275"/>
      <c r="AO731" s="276"/>
    </row>
    <row r="732" spans="39:41" x14ac:dyDescent="0.25">
      <c r="AM732" s="275"/>
      <c r="AN732" s="275"/>
      <c r="AO732" s="276"/>
    </row>
    <row r="733" spans="39:41" x14ac:dyDescent="0.25">
      <c r="AM733" s="275"/>
      <c r="AN733" s="275"/>
      <c r="AO733" s="276"/>
    </row>
    <row r="734" spans="39:41" x14ac:dyDescent="0.25">
      <c r="AM734" s="275"/>
      <c r="AN734" s="275"/>
      <c r="AO734" s="276"/>
    </row>
    <row r="735" spans="39:41" x14ac:dyDescent="0.25">
      <c r="AM735" s="275"/>
      <c r="AN735" s="275"/>
      <c r="AO735" s="276"/>
    </row>
    <row r="736" spans="39:41" x14ac:dyDescent="0.25">
      <c r="AM736" s="275"/>
      <c r="AN736" s="275"/>
      <c r="AO736" s="276"/>
    </row>
    <row r="737" spans="39:41" x14ac:dyDescent="0.25">
      <c r="AM737" s="275"/>
      <c r="AN737" s="275"/>
      <c r="AO737" s="276"/>
    </row>
    <row r="738" spans="39:41" x14ac:dyDescent="0.25">
      <c r="AM738" s="275"/>
      <c r="AN738" s="275"/>
      <c r="AO738" s="276"/>
    </row>
    <row r="739" spans="39:41" x14ac:dyDescent="0.25">
      <c r="AM739" s="275"/>
      <c r="AN739" s="275"/>
      <c r="AO739" s="276"/>
    </row>
    <row r="740" spans="39:41" x14ac:dyDescent="0.25">
      <c r="AM740" s="275"/>
      <c r="AN740" s="275"/>
      <c r="AO740" s="276"/>
    </row>
    <row r="741" spans="39:41" x14ac:dyDescent="0.25">
      <c r="AM741" s="275"/>
      <c r="AN741" s="275"/>
      <c r="AO741" s="276"/>
    </row>
    <row r="742" spans="39:41" x14ac:dyDescent="0.25">
      <c r="AM742" s="275"/>
      <c r="AN742" s="275"/>
      <c r="AO742" s="276"/>
    </row>
    <row r="743" spans="39:41" x14ac:dyDescent="0.25">
      <c r="AM743" s="275"/>
      <c r="AN743" s="275"/>
      <c r="AO743" s="276"/>
    </row>
    <row r="744" spans="39:41" x14ac:dyDescent="0.25">
      <c r="AM744" s="275"/>
      <c r="AN744" s="275"/>
      <c r="AO744" s="276"/>
    </row>
    <row r="745" spans="39:41" x14ac:dyDescent="0.25">
      <c r="AM745" s="275"/>
      <c r="AN745" s="275"/>
      <c r="AO745" s="276"/>
    </row>
    <row r="746" spans="39:41" x14ac:dyDescent="0.25">
      <c r="AM746" s="275"/>
      <c r="AN746" s="275"/>
      <c r="AO746" s="276"/>
    </row>
    <row r="747" spans="39:41" x14ac:dyDescent="0.25">
      <c r="AM747" s="275"/>
      <c r="AN747" s="275"/>
      <c r="AO747" s="276"/>
    </row>
    <row r="748" spans="39:41" x14ac:dyDescent="0.25">
      <c r="AM748" s="275"/>
      <c r="AN748" s="275"/>
      <c r="AO748" s="276"/>
    </row>
    <row r="749" spans="39:41" x14ac:dyDescent="0.25">
      <c r="AM749" s="275"/>
      <c r="AN749" s="275"/>
      <c r="AO749" s="276"/>
    </row>
    <row r="750" spans="39:41" x14ac:dyDescent="0.25">
      <c r="AM750" s="275"/>
      <c r="AN750" s="275"/>
      <c r="AO750" s="276"/>
    </row>
    <row r="751" spans="39:41" x14ac:dyDescent="0.25">
      <c r="AM751" s="275"/>
      <c r="AN751" s="275"/>
      <c r="AO751" s="276"/>
    </row>
    <row r="752" spans="39:41" x14ac:dyDescent="0.25">
      <c r="AM752" s="275"/>
      <c r="AN752" s="275"/>
      <c r="AO752" s="276"/>
    </row>
    <row r="753" spans="39:41" x14ac:dyDescent="0.25">
      <c r="AM753" s="275"/>
      <c r="AN753" s="275"/>
      <c r="AO753" s="276"/>
    </row>
    <row r="754" spans="39:41" x14ac:dyDescent="0.25">
      <c r="AM754" s="275"/>
      <c r="AN754" s="275"/>
      <c r="AO754" s="276"/>
    </row>
    <row r="755" spans="39:41" x14ac:dyDescent="0.25">
      <c r="AM755" s="275"/>
      <c r="AN755" s="275"/>
      <c r="AO755" s="276"/>
    </row>
    <row r="756" spans="39:41" x14ac:dyDescent="0.25">
      <c r="AM756" s="275"/>
      <c r="AN756" s="275"/>
      <c r="AO756" s="276"/>
    </row>
    <row r="757" spans="39:41" x14ac:dyDescent="0.25">
      <c r="AM757" s="275"/>
      <c r="AN757" s="275"/>
      <c r="AO757" s="276"/>
    </row>
    <row r="758" spans="39:41" x14ac:dyDescent="0.25">
      <c r="AM758" s="275"/>
      <c r="AN758" s="275"/>
      <c r="AO758" s="276"/>
    </row>
    <row r="759" spans="39:41" x14ac:dyDescent="0.25">
      <c r="AM759" s="275"/>
      <c r="AN759" s="275"/>
      <c r="AO759" s="276"/>
    </row>
    <row r="760" spans="39:41" x14ac:dyDescent="0.25">
      <c r="AM760" s="275"/>
      <c r="AN760" s="275"/>
      <c r="AO760" s="276"/>
    </row>
    <row r="761" spans="39:41" x14ac:dyDescent="0.25">
      <c r="AM761" s="275"/>
      <c r="AN761" s="275"/>
      <c r="AO761" s="276"/>
    </row>
    <row r="762" spans="39:41" x14ac:dyDescent="0.25">
      <c r="AM762" s="275"/>
      <c r="AN762" s="275"/>
      <c r="AO762" s="276"/>
    </row>
    <row r="763" spans="39:41" x14ac:dyDescent="0.25">
      <c r="AM763" s="275"/>
      <c r="AN763" s="275"/>
      <c r="AO763" s="276"/>
    </row>
    <row r="764" spans="39:41" x14ac:dyDescent="0.25">
      <c r="AM764" s="275"/>
      <c r="AN764" s="275"/>
      <c r="AO764" s="276"/>
    </row>
    <row r="765" spans="39:41" x14ac:dyDescent="0.25">
      <c r="AM765" s="275"/>
      <c r="AN765" s="275"/>
      <c r="AO765" s="276"/>
    </row>
    <row r="766" spans="39:41" x14ac:dyDescent="0.25">
      <c r="AM766" s="275"/>
      <c r="AN766" s="275"/>
      <c r="AO766" s="276"/>
    </row>
    <row r="767" spans="39:41" x14ac:dyDescent="0.25">
      <c r="AM767" s="275"/>
      <c r="AN767" s="275"/>
      <c r="AO767" s="276"/>
    </row>
    <row r="768" spans="39:41" x14ac:dyDescent="0.25">
      <c r="AM768" s="275"/>
      <c r="AN768" s="275"/>
      <c r="AO768" s="276"/>
    </row>
    <row r="769" spans="39:41" x14ac:dyDescent="0.25">
      <c r="AM769" s="275"/>
      <c r="AN769" s="275"/>
      <c r="AO769" s="276"/>
    </row>
    <row r="770" spans="39:41" x14ac:dyDescent="0.25">
      <c r="AM770" s="275"/>
      <c r="AN770" s="275"/>
      <c r="AO770" s="276"/>
    </row>
    <row r="771" spans="39:41" x14ac:dyDescent="0.25">
      <c r="AM771" s="275"/>
      <c r="AN771" s="275"/>
      <c r="AO771" s="276"/>
    </row>
    <row r="772" spans="39:41" x14ac:dyDescent="0.25">
      <c r="AM772" s="275"/>
      <c r="AN772" s="275"/>
      <c r="AO772" s="276"/>
    </row>
    <row r="773" spans="39:41" x14ac:dyDescent="0.25">
      <c r="AM773" s="275"/>
      <c r="AN773" s="275"/>
      <c r="AO773" s="276"/>
    </row>
    <row r="774" spans="39:41" x14ac:dyDescent="0.25">
      <c r="AM774" s="275"/>
      <c r="AN774" s="275"/>
      <c r="AO774" s="276"/>
    </row>
    <row r="775" spans="39:41" x14ac:dyDescent="0.25">
      <c r="AM775" s="275"/>
      <c r="AN775" s="275"/>
      <c r="AO775" s="276"/>
    </row>
    <row r="776" spans="39:41" x14ac:dyDescent="0.25">
      <c r="AM776" s="275"/>
      <c r="AN776" s="275"/>
      <c r="AO776" s="276"/>
    </row>
    <row r="777" spans="39:41" x14ac:dyDescent="0.25">
      <c r="AM777" s="275"/>
      <c r="AN777" s="275"/>
      <c r="AO777" s="276"/>
    </row>
    <row r="778" spans="39:41" x14ac:dyDescent="0.25">
      <c r="AM778" s="275"/>
      <c r="AN778" s="275"/>
      <c r="AO778" s="276"/>
    </row>
    <row r="779" spans="39:41" x14ac:dyDescent="0.25">
      <c r="AM779" s="275"/>
      <c r="AN779" s="275"/>
      <c r="AO779" s="276"/>
    </row>
    <row r="780" spans="39:41" x14ac:dyDescent="0.25">
      <c r="AM780" s="275"/>
      <c r="AN780" s="275"/>
      <c r="AO780" s="276"/>
    </row>
    <row r="781" spans="39:41" x14ac:dyDescent="0.25">
      <c r="AM781" s="275"/>
      <c r="AN781" s="275"/>
      <c r="AO781" s="276"/>
    </row>
    <row r="782" spans="39:41" x14ac:dyDescent="0.25">
      <c r="AM782" s="275"/>
      <c r="AN782" s="275"/>
      <c r="AO782" s="276"/>
    </row>
    <row r="783" spans="39:41" x14ac:dyDescent="0.25">
      <c r="AM783" s="275"/>
      <c r="AN783" s="275"/>
      <c r="AO783" s="276"/>
    </row>
    <row r="784" spans="39:41" x14ac:dyDescent="0.25">
      <c r="AM784" s="275"/>
      <c r="AN784" s="275"/>
      <c r="AO784" s="276"/>
    </row>
    <row r="785" spans="39:41" x14ac:dyDescent="0.25">
      <c r="AM785" s="275"/>
      <c r="AN785" s="275"/>
      <c r="AO785" s="276"/>
    </row>
    <row r="786" spans="39:41" x14ac:dyDescent="0.25">
      <c r="AM786" s="275"/>
      <c r="AN786" s="275"/>
      <c r="AO786" s="276"/>
    </row>
    <row r="787" spans="39:41" x14ac:dyDescent="0.25">
      <c r="AM787" s="275"/>
      <c r="AN787" s="275"/>
      <c r="AO787" s="276"/>
    </row>
    <row r="788" spans="39:41" x14ac:dyDescent="0.25">
      <c r="AM788" s="275"/>
      <c r="AN788" s="275"/>
      <c r="AO788" s="276"/>
    </row>
    <row r="789" spans="39:41" x14ac:dyDescent="0.25">
      <c r="AM789" s="275"/>
      <c r="AN789" s="275"/>
      <c r="AO789" s="276"/>
    </row>
    <row r="790" spans="39:41" x14ac:dyDescent="0.25">
      <c r="AM790" s="275"/>
      <c r="AN790" s="275"/>
      <c r="AO790" s="276"/>
    </row>
    <row r="791" spans="39:41" x14ac:dyDescent="0.25">
      <c r="AM791" s="275"/>
      <c r="AN791" s="275"/>
      <c r="AO791" s="276"/>
    </row>
    <row r="792" spans="39:41" x14ac:dyDescent="0.25">
      <c r="AM792" s="275"/>
      <c r="AN792" s="275"/>
      <c r="AO792" s="276"/>
    </row>
    <row r="793" spans="39:41" x14ac:dyDescent="0.25">
      <c r="AM793" s="275"/>
      <c r="AN793" s="275"/>
      <c r="AO793" s="276"/>
    </row>
    <row r="794" spans="39:41" x14ac:dyDescent="0.25">
      <c r="AM794" s="275"/>
      <c r="AN794" s="275"/>
      <c r="AO794" s="276"/>
    </row>
    <row r="795" spans="39:41" x14ac:dyDescent="0.25">
      <c r="AM795" s="275"/>
      <c r="AN795" s="275"/>
      <c r="AO795" s="276"/>
    </row>
    <row r="796" spans="39:41" x14ac:dyDescent="0.25">
      <c r="AM796" s="275"/>
      <c r="AN796" s="275"/>
      <c r="AO796" s="276"/>
    </row>
    <row r="797" spans="39:41" x14ac:dyDescent="0.25">
      <c r="AM797" s="275"/>
      <c r="AN797" s="275"/>
      <c r="AO797" s="276"/>
    </row>
    <row r="798" spans="39:41" x14ac:dyDescent="0.25">
      <c r="AM798" s="275"/>
      <c r="AN798" s="275"/>
      <c r="AO798" s="276"/>
    </row>
    <row r="799" spans="39:41" x14ac:dyDescent="0.25">
      <c r="AM799" s="275"/>
      <c r="AN799" s="275"/>
      <c r="AO799" s="276"/>
    </row>
    <row r="800" spans="39:41" x14ac:dyDescent="0.25">
      <c r="AM800" s="275"/>
      <c r="AN800" s="275"/>
      <c r="AO800" s="276"/>
    </row>
    <row r="801" spans="39:41" x14ac:dyDescent="0.25">
      <c r="AM801" s="275"/>
      <c r="AN801" s="275"/>
      <c r="AO801" s="276"/>
    </row>
    <row r="802" spans="39:41" x14ac:dyDescent="0.25">
      <c r="AM802" s="275"/>
      <c r="AN802" s="275"/>
      <c r="AO802" s="276"/>
    </row>
    <row r="803" spans="39:41" x14ac:dyDescent="0.25">
      <c r="AM803" s="275"/>
      <c r="AN803" s="275"/>
      <c r="AO803" s="276"/>
    </row>
    <row r="804" spans="39:41" x14ac:dyDescent="0.25">
      <c r="AM804" s="275"/>
      <c r="AN804" s="275"/>
      <c r="AO804" s="276"/>
    </row>
    <row r="805" spans="39:41" x14ac:dyDescent="0.25">
      <c r="AM805" s="275"/>
      <c r="AN805" s="275"/>
      <c r="AO805" s="276"/>
    </row>
    <row r="806" spans="39:41" x14ac:dyDescent="0.25">
      <c r="AM806" s="275"/>
      <c r="AN806" s="275"/>
      <c r="AO806" s="276"/>
    </row>
    <row r="807" spans="39:41" x14ac:dyDescent="0.25">
      <c r="AM807" s="275"/>
      <c r="AN807" s="275"/>
      <c r="AO807" s="276"/>
    </row>
    <row r="808" spans="39:41" x14ac:dyDescent="0.25">
      <c r="AM808" s="275"/>
      <c r="AN808" s="275"/>
      <c r="AO808" s="276"/>
    </row>
    <row r="809" spans="39:41" x14ac:dyDescent="0.25">
      <c r="AM809" s="275"/>
      <c r="AN809" s="275"/>
      <c r="AO809" s="276"/>
    </row>
    <row r="810" spans="39:41" x14ac:dyDescent="0.25">
      <c r="AM810" s="275"/>
      <c r="AN810" s="275"/>
      <c r="AO810" s="276"/>
    </row>
    <row r="811" spans="39:41" x14ac:dyDescent="0.25">
      <c r="AM811" s="275"/>
      <c r="AN811" s="275"/>
      <c r="AO811" s="276"/>
    </row>
    <row r="812" spans="39:41" x14ac:dyDescent="0.25">
      <c r="AM812" s="275"/>
      <c r="AN812" s="275"/>
      <c r="AO812" s="276"/>
    </row>
    <row r="813" spans="39:41" x14ac:dyDescent="0.25">
      <c r="AM813" s="275"/>
      <c r="AN813" s="275"/>
      <c r="AO813" s="276"/>
    </row>
    <row r="814" spans="39:41" x14ac:dyDescent="0.25">
      <c r="AM814" s="275"/>
      <c r="AN814" s="275"/>
      <c r="AO814" s="276"/>
    </row>
    <row r="815" spans="39:41" x14ac:dyDescent="0.25">
      <c r="AM815" s="275"/>
      <c r="AN815" s="275"/>
      <c r="AO815" s="276"/>
    </row>
    <row r="816" spans="39:41" x14ac:dyDescent="0.25">
      <c r="AM816" s="275"/>
      <c r="AN816" s="275"/>
      <c r="AO816" s="276"/>
    </row>
    <row r="817" spans="39:41" x14ac:dyDescent="0.25">
      <c r="AM817" s="275"/>
      <c r="AN817" s="275"/>
      <c r="AO817" s="276"/>
    </row>
    <row r="818" spans="39:41" x14ac:dyDescent="0.25">
      <c r="AM818" s="275"/>
      <c r="AN818" s="275"/>
      <c r="AO818" s="276"/>
    </row>
    <row r="819" spans="39:41" x14ac:dyDescent="0.25">
      <c r="AM819" s="275"/>
      <c r="AN819" s="275"/>
      <c r="AO819" s="276"/>
    </row>
    <row r="820" spans="39:41" x14ac:dyDescent="0.25">
      <c r="AM820" s="275"/>
      <c r="AN820" s="275"/>
      <c r="AO820" s="276"/>
    </row>
    <row r="821" spans="39:41" x14ac:dyDescent="0.25">
      <c r="AM821" s="275"/>
      <c r="AN821" s="275"/>
      <c r="AO821" s="276"/>
    </row>
    <row r="822" spans="39:41" x14ac:dyDescent="0.25">
      <c r="AM822" s="275"/>
      <c r="AN822" s="275"/>
      <c r="AO822" s="276"/>
    </row>
    <row r="823" spans="39:41" x14ac:dyDescent="0.25">
      <c r="AM823" s="275"/>
      <c r="AN823" s="275"/>
      <c r="AO823" s="276"/>
    </row>
    <row r="824" spans="39:41" x14ac:dyDescent="0.25">
      <c r="AM824" s="275"/>
      <c r="AN824" s="275"/>
      <c r="AO824" s="276"/>
    </row>
    <row r="825" spans="39:41" x14ac:dyDescent="0.25">
      <c r="AM825" s="275"/>
      <c r="AN825" s="275"/>
      <c r="AO825" s="276"/>
    </row>
    <row r="826" spans="39:41" x14ac:dyDescent="0.25">
      <c r="AM826" s="275"/>
      <c r="AN826" s="275"/>
      <c r="AO826" s="276"/>
    </row>
    <row r="827" spans="39:41" x14ac:dyDescent="0.25">
      <c r="AM827" s="275"/>
      <c r="AN827" s="275"/>
      <c r="AO827" s="276"/>
    </row>
    <row r="828" spans="39:41" x14ac:dyDescent="0.25">
      <c r="AM828" s="275"/>
      <c r="AN828" s="275"/>
      <c r="AO828" s="276"/>
    </row>
    <row r="829" spans="39:41" x14ac:dyDescent="0.25">
      <c r="AM829" s="275"/>
      <c r="AN829" s="275"/>
      <c r="AO829" s="276"/>
    </row>
    <row r="830" spans="39:41" x14ac:dyDescent="0.25">
      <c r="AM830" s="275"/>
      <c r="AN830" s="275"/>
      <c r="AO830" s="276"/>
    </row>
    <row r="831" spans="39:41" x14ac:dyDescent="0.25">
      <c r="AM831" s="275"/>
      <c r="AN831" s="275"/>
      <c r="AO831" s="276"/>
    </row>
    <row r="832" spans="39:41" x14ac:dyDescent="0.25">
      <c r="AM832" s="275"/>
      <c r="AN832" s="275"/>
      <c r="AO832" s="276"/>
    </row>
    <row r="833" spans="39:41" x14ac:dyDescent="0.25">
      <c r="AM833" s="275"/>
      <c r="AN833" s="275"/>
      <c r="AO833" s="276"/>
    </row>
    <row r="834" spans="39:41" x14ac:dyDescent="0.25">
      <c r="AM834" s="275"/>
      <c r="AN834" s="275"/>
      <c r="AO834" s="276"/>
    </row>
    <row r="835" spans="39:41" x14ac:dyDescent="0.25">
      <c r="AM835" s="275"/>
      <c r="AN835" s="275"/>
      <c r="AO835" s="276"/>
    </row>
    <row r="836" spans="39:41" x14ac:dyDescent="0.25">
      <c r="AM836" s="275"/>
      <c r="AN836" s="275"/>
      <c r="AO836" s="276"/>
    </row>
    <row r="837" spans="39:41" x14ac:dyDescent="0.25">
      <c r="AM837" s="275"/>
      <c r="AN837" s="275"/>
      <c r="AO837" s="276"/>
    </row>
    <row r="838" spans="39:41" x14ac:dyDescent="0.25">
      <c r="AM838" s="275"/>
      <c r="AN838" s="275"/>
      <c r="AO838" s="276"/>
    </row>
    <row r="839" spans="39:41" x14ac:dyDescent="0.25">
      <c r="AM839" s="275"/>
      <c r="AN839" s="275"/>
      <c r="AO839" s="276"/>
    </row>
    <row r="840" spans="39:41" x14ac:dyDescent="0.25">
      <c r="AM840" s="275"/>
      <c r="AN840" s="275"/>
      <c r="AO840" s="276"/>
    </row>
    <row r="841" spans="39:41" x14ac:dyDescent="0.25">
      <c r="AM841" s="275"/>
      <c r="AN841" s="275"/>
      <c r="AO841" s="276"/>
    </row>
    <row r="842" spans="39:41" x14ac:dyDescent="0.25">
      <c r="AM842" s="275"/>
      <c r="AN842" s="275"/>
      <c r="AO842" s="276"/>
    </row>
    <row r="843" spans="39:41" x14ac:dyDescent="0.25">
      <c r="AM843" s="275"/>
      <c r="AN843" s="275"/>
      <c r="AO843" s="276"/>
    </row>
    <row r="844" spans="39:41" x14ac:dyDescent="0.25">
      <c r="AM844" s="275"/>
      <c r="AN844" s="275"/>
      <c r="AO844" s="276"/>
    </row>
    <row r="845" spans="39:41" x14ac:dyDescent="0.25">
      <c r="AM845" s="275"/>
      <c r="AN845" s="275"/>
      <c r="AO845" s="276"/>
    </row>
    <row r="846" spans="39:41" x14ac:dyDescent="0.25">
      <c r="AM846" s="275"/>
      <c r="AN846" s="275"/>
      <c r="AO846" s="276"/>
    </row>
    <row r="847" spans="39:41" x14ac:dyDescent="0.25">
      <c r="AM847" s="275"/>
      <c r="AN847" s="275"/>
      <c r="AO847" s="276"/>
    </row>
    <row r="848" spans="39:41" x14ac:dyDescent="0.25">
      <c r="AM848" s="275"/>
      <c r="AN848" s="275"/>
      <c r="AO848" s="276"/>
    </row>
    <row r="849" spans="39:41" x14ac:dyDescent="0.25">
      <c r="AM849" s="275"/>
      <c r="AN849" s="275"/>
      <c r="AO849" s="276"/>
    </row>
    <row r="850" spans="39:41" x14ac:dyDescent="0.25">
      <c r="AM850" s="275"/>
      <c r="AN850" s="275"/>
      <c r="AO850" s="276"/>
    </row>
    <row r="851" spans="39:41" x14ac:dyDescent="0.25">
      <c r="AM851" s="275"/>
      <c r="AN851" s="275"/>
      <c r="AO851" s="276"/>
    </row>
    <row r="852" spans="39:41" x14ac:dyDescent="0.25">
      <c r="AM852" s="275"/>
      <c r="AN852" s="275"/>
      <c r="AO852" s="276"/>
    </row>
    <row r="853" spans="39:41" x14ac:dyDescent="0.25">
      <c r="AM853" s="275"/>
      <c r="AN853" s="275"/>
      <c r="AO853" s="276"/>
    </row>
    <row r="854" spans="39:41" x14ac:dyDescent="0.25">
      <c r="AM854" s="275"/>
      <c r="AN854" s="275"/>
      <c r="AO854" s="276"/>
    </row>
    <row r="855" spans="39:41" x14ac:dyDescent="0.25">
      <c r="AM855" s="275"/>
      <c r="AN855" s="275"/>
      <c r="AO855" s="276"/>
    </row>
    <row r="856" spans="39:41" x14ac:dyDescent="0.25">
      <c r="AM856" s="275"/>
      <c r="AN856" s="275"/>
      <c r="AO856" s="276"/>
    </row>
    <row r="857" spans="39:41" x14ac:dyDescent="0.25">
      <c r="AM857" s="275"/>
      <c r="AN857" s="275"/>
      <c r="AO857" s="276"/>
    </row>
    <row r="858" spans="39:41" x14ac:dyDescent="0.25">
      <c r="AM858" s="275"/>
      <c r="AN858" s="275"/>
      <c r="AO858" s="276"/>
    </row>
    <row r="859" spans="39:41" x14ac:dyDescent="0.25">
      <c r="AM859" s="275"/>
      <c r="AN859" s="275"/>
      <c r="AO859" s="276"/>
    </row>
    <row r="860" spans="39:41" x14ac:dyDescent="0.25">
      <c r="AM860" s="275"/>
      <c r="AN860" s="275"/>
      <c r="AO860" s="276"/>
    </row>
    <row r="861" spans="39:41" x14ac:dyDescent="0.25">
      <c r="AM861" s="275"/>
      <c r="AN861" s="275"/>
      <c r="AO861" s="276"/>
    </row>
    <row r="862" spans="39:41" x14ac:dyDescent="0.25">
      <c r="AM862" s="275"/>
      <c r="AN862" s="275"/>
      <c r="AO862" s="276"/>
    </row>
    <row r="863" spans="39:41" x14ac:dyDescent="0.25">
      <c r="AM863" s="275"/>
      <c r="AN863" s="275"/>
      <c r="AO863" s="276"/>
    </row>
    <row r="864" spans="39:41" x14ac:dyDescent="0.25">
      <c r="AM864" s="275"/>
      <c r="AN864" s="275"/>
      <c r="AO864" s="276"/>
    </row>
    <row r="865" spans="39:41" x14ac:dyDescent="0.25">
      <c r="AM865" s="275"/>
      <c r="AN865" s="275"/>
      <c r="AO865" s="276"/>
    </row>
    <row r="866" spans="39:41" x14ac:dyDescent="0.25">
      <c r="AM866" s="275"/>
      <c r="AN866" s="275"/>
      <c r="AO866" s="276"/>
    </row>
    <row r="867" spans="39:41" x14ac:dyDescent="0.25">
      <c r="AM867" s="275"/>
      <c r="AN867" s="275"/>
      <c r="AO867" s="276"/>
    </row>
    <row r="868" spans="39:41" x14ac:dyDescent="0.25">
      <c r="AM868" s="275"/>
      <c r="AN868" s="275"/>
      <c r="AO868" s="276"/>
    </row>
    <row r="869" spans="39:41" x14ac:dyDescent="0.25">
      <c r="AM869" s="275"/>
      <c r="AN869" s="275"/>
      <c r="AO869" s="276"/>
    </row>
    <row r="870" spans="39:41" x14ac:dyDescent="0.25">
      <c r="AM870" s="275"/>
      <c r="AN870" s="275"/>
      <c r="AO870" s="276"/>
    </row>
    <row r="871" spans="39:41" x14ac:dyDescent="0.25">
      <c r="AM871" s="275"/>
      <c r="AN871" s="275"/>
      <c r="AO871" s="276"/>
    </row>
    <row r="872" spans="39:41" x14ac:dyDescent="0.25">
      <c r="AM872" s="275"/>
      <c r="AN872" s="275"/>
      <c r="AO872" s="276"/>
    </row>
    <row r="873" spans="39:41" x14ac:dyDescent="0.25">
      <c r="AM873" s="275"/>
      <c r="AN873" s="275"/>
      <c r="AO873" s="276"/>
    </row>
    <row r="874" spans="39:41" x14ac:dyDescent="0.25">
      <c r="AM874" s="275"/>
      <c r="AN874" s="275"/>
      <c r="AO874" s="276"/>
    </row>
    <row r="875" spans="39:41" x14ac:dyDescent="0.25">
      <c r="AM875" s="275"/>
      <c r="AN875" s="275"/>
      <c r="AO875" s="276"/>
    </row>
    <row r="876" spans="39:41" x14ac:dyDescent="0.25">
      <c r="AM876" s="275"/>
      <c r="AN876" s="275"/>
      <c r="AO876" s="276"/>
    </row>
    <row r="877" spans="39:41" x14ac:dyDescent="0.25">
      <c r="AM877" s="275"/>
      <c r="AN877" s="275"/>
      <c r="AO877" s="276"/>
    </row>
    <row r="878" spans="39:41" x14ac:dyDescent="0.25">
      <c r="AM878" s="275"/>
      <c r="AN878" s="275"/>
      <c r="AO878" s="276"/>
    </row>
    <row r="879" spans="39:41" x14ac:dyDescent="0.25">
      <c r="AM879" s="275"/>
      <c r="AN879" s="275"/>
      <c r="AO879" s="276"/>
    </row>
    <row r="880" spans="39:41" x14ac:dyDescent="0.25">
      <c r="AM880" s="275"/>
      <c r="AN880" s="275"/>
      <c r="AO880" s="276"/>
    </row>
    <row r="881" spans="39:41" x14ac:dyDescent="0.25">
      <c r="AM881" s="275"/>
      <c r="AN881" s="275"/>
      <c r="AO881" s="276"/>
    </row>
    <row r="882" spans="39:41" x14ac:dyDescent="0.25">
      <c r="AM882" s="275"/>
      <c r="AN882" s="275"/>
      <c r="AO882" s="276"/>
    </row>
    <row r="883" spans="39:41" x14ac:dyDescent="0.25">
      <c r="AM883" s="275"/>
      <c r="AN883" s="275"/>
      <c r="AO883" s="276"/>
    </row>
    <row r="884" spans="39:41" x14ac:dyDescent="0.25">
      <c r="AM884" s="275"/>
      <c r="AN884" s="275"/>
      <c r="AO884" s="276"/>
    </row>
    <row r="885" spans="39:41" x14ac:dyDescent="0.25">
      <c r="AM885" s="275"/>
      <c r="AN885" s="275"/>
      <c r="AO885" s="276"/>
    </row>
    <row r="886" spans="39:41" x14ac:dyDescent="0.25">
      <c r="AM886" s="275"/>
      <c r="AN886" s="275"/>
      <c r="AO886" s="276"/>
    </row>
    <row r="887" spans="39:41" x14ac:dyDescent="0.25">
      <c r="AM887" s="275"/>
      <c r="AN887" s="275"/>
      <c r="AO887" s="276"/>
    </row>
    <row r="888" spans="39:41" x14ac:dyDescent="0.25">
      <c r="AM888" s="275"/>
      <c r="AN888" s="275"/>
      <c r="AO888" s="276"/>
    </row>
    <row r="889" spans="39:41" x14ac:dyDescent="0.25">
      <c r="AM889" s="275"/>
      <c r="AN889" s="275"/>
      <c r="AO889" s="276"/>
    </row>
    <row r="890" spans="39:41" x14ac:dyDescent="0.25">
      <c r="AM890" s="275"/>
      <c r="AN890" s="275"/>
      <c r="AO890" s="276"/>
    </row>
    <row r="891" spans="39:41" x14ac:dyDescent="0.25">
      <c r="AM891" s="275"/>
      <c r="AN891" s="275"/>
      <c r="AO891" s="276"/>
    </row>
    <row r="892" spans="39:41" x14ac:dyDescent="0.25">
      <c r="AM892" s="275"/>
      <c r="AN892" s="275"/>
      <c r="AO892" s="276"/>
    </row>
    <row r="893" spans="39:41" x14ac:dyDescent="0.25">
      <c r="AM893" s="275"/>
      <c r="AN893" s="275"/>
      <c r="AO893" s="276"/>
    </row>
    <row r="894" spans="39:41" x14ac:dyDescent="0.25">
      <c r="AM894" s="275"/>
      <c r="AN894" s="275"/>
      <c r="AO894" s="276"/>
    </row>
    <row r="895" spans="39:41" x14ac:dyDescent="0.25">
      <c r="AM895" s="275"/>
      <c r="AN895" s="275"/>
      <c r="AO895" s="276"/>
    </row>
    <row r="896" spans="39:41" x14ac:dyDescent="0.25">
      <c r="AM896" s="275"/>
      <c r="AN896" s="275"/>
      <c r="AO896" s="276"/>
    </row>
    <row r="897" spans="39:41" x14ac:dyDescent="0.25">
      <c r="AM897" s="275"/>
      <c r="AN897" s="275"/>
      <c r="AO897" s="276"/>
    </row>
    <row r="898" spans="39:41" x14ac:dyDescent="0.25">
      <c r="AM898" s="275"/>
      <c r="AN898" s="275"/>
      <c r="AO898" s="276"/>
    </row>
    <row r="899" spans="39:41" x14ac:dyDescent="0.25">
      <c r="AM899" s="275"/>
      <c r="AN899" s="275"/>
      <c r="AO899" s="276"/>
    </row>
    <row r="900" spans="39:41" x14ac:dyDescent="0.25">
      <c r="AM900" s="275"/>
      <c r="AN900" s="275"/>
      <c r="AO900" s="276"/>
    </row>
    <row r="901" spans="39:41" x14ac:dyDescent="0.25">
      <c r="AM901" s="275"/>
      <c r="AN901" s="275"/>
      <c r="AO901" s="276"/>
    </row>
    <row r="902" spans="39:41" x14ac:dyDescent="0.25">
      <c r="AM902" s="275"/>
      <c r="AN902" s="275"/>
      <c r="AO902" s="276"/>
    </row>
    <row r="903" spans="39:41" x14ac:dyDescent="0.25">
      <c r="AM903" s="275"/>
      <c r="AN903" s="275"/>
      <c r="AO903" s="276"/>
    </row>
    <row r="904" spans="39:41" x14ac:dyDescent="0.25">
      <c r="AM904" s="275"/>
      <c r="AN904" s="275"/>
      <c r="AO904" s="276"/>
    </row>
    <row r="905" spans="39:41" x14ac:dyDescent="0.25">
      <c r="AM905" s="275"/>
      <c r="AN905" s="275"/>
      <c r="AO905" s="276"/>
    </row>
    <row r="906" spans="39:41" x14ac:dyDescent="0.25">
      <c r="AM906" s="275"/>
      <c r="AN906" s="275"/>
      <c r="AO906" s="276"/>
    </row>
    <row r="907" spans="39:41" x14ac:dyDescent="0.25">
      <c r="AM907" s="275"/>
      <c r="AN907" s="275"/>
      <c r="AO907" s="276"/>
    </row>
    <row r="908" spans="39:41" x14ac:dyDescent="0.25">
      <c r="AM908" s="275"/>
      <c r="AN908" s="275"/>
      <c r="AO908" s="276"/>
    </row>
    <row r="909" spans="39:41" x14ac:dyDescent="0.25">
      <c r="AM909" s="275"/>
      <c r="AN909" s="275"/>
      <c r="AO909" s="276"/>
    </row>
    <row r="910" spans="39:41" x14ac:dyDescent="0.25">
      <c r="AM910" s="275"/>
      <c r="AN910" s="275"/>
      <c r="AO910" s="276"/>
    </row>
    <row r="911" spans="39:41" x14ac:dyDescent="0.25">
      <c r="AM911" s="275"/>
      <c r="AN911" s="275"/>
      <c r="AO911" s="276"/>
    </row>
    <row r="912" spans="39:41" x14ac:dyDescent="0.25">
      <c r="AM912" s="275"/>
      <c r="AN912" s="275"/>
      <c r="AO912" s="276"/>
    </row>
    <row r="913" spans="39:41" x14ac:dyDescent="0.25">
      <c r="AM913" s="275"/>
      <c r="AN913" s="275"/>
      <c r="AO913" s="276"/>
    </row>
    <row r="914" spans="39:41" x14ac:dyDescent="0.25">
      <c r="AM914" s="275"/>
      <c r="AN914" s="275"/>
      <c r="AO914" s="276"/>
    </row>
    <row r="915" spans="39:41" x14ac:dyDescent="0.25">
      <c r="AM915" s="275"/>
      <c r="AN915" s="275"/>
      <c r="AO915" s="276"/>
    </row>
    <row r="916" spans="39:41" x14ac:dyDescent="0.25">
      <c r="AM916" s="275"/>
      <c r="AN916" s="275"/>
      <c r="AO916" s="276"/>
    </row>
    <row r="917" spans="39:41" x14ac:dyDescent="0.25">
      <c r="AM917" s="275"/>
      <c r="AN917" s="275"/>
      <c r="AO917" s="276"/>
    </row>
    <row r="918" spans="39:41" x14ac:dyDescent="0.25">
      <c r="AM918" s="275"/>
      <c r="AN918" s="275"/>
      <c r="AO918" s="276"/>
    </row>
    <row r="919" spans="39:41" x14ac:dyDescent="0.25">
      <c r="AM919" s="275"/>
      <c r="AN919" s="275"/>
      <c r="AO919" s="276"/>
    </row>
    <row r="920" spans="39:41" x14ac:dyDescent="0.25">
      <c r="AM920" s="275"/>
      <c r="AN920" s="275"/>
      <c r="AO920" s="276"/>
    </row>
    <row r="921" spans="39:41" x14ac:dyDescent="0.25">
      <c r="AM921" s="275"/>
      <c r="AN921" s="275"/>
      <c r="AO921" s="276"/>
    </row>
    <row r="922" spans="39:41" x14ac:dyDescent="0.25">
      <c r="AM922" s="275"/>
      <c r="AN922" s="275"/>
      <c r="AO922" s="276"/>
    </row>
    <row r="923" spans="39:41" x14ac:dyDescent="0.25">
      <c r="AM923" s="275"/>
      <c r="AN923" s="275"/>
      <c r="AO923" s="276"/>
    </row>
    <row r="924" spans="39:41" x14ac:dyDescent="0.25">
      <c r="AM924" s="275"/>
      <c r="AN924" s="275"/>
      <c r="AO924" s="276"/>
    </row>
    <row r="925" spans="39:41" x14ac:dyDescent="0.25">
      <c r="AM925" s="275"/>
      <c r="AN925" s="275"/>
      <c r="AO925" s="276"/>
    </row>
    <row r="926" spans="39:41" x14ac:dyDescent="0.25">
      <c r="AM926" s="275"/>
      <c r="AN926" s="275"/>
      <c r="AO926" s="276"/>
    </row>
    <row r="927" spans="39:41" x14ac:dyDescent="0.25">
      <c r="AM927" s="275"/>
      <c r="AN927" s="275"/>
      <c r="AO927" s="276"/>
    </row>
    <row r="928" spans="39:41" x14ac:dyDescent="0.25">
      <c r="AM928" s="275"/>
      <c r="AN928" s="275"/>
      <c r="AO928" s="276"/>
    </row>
    <row r="929" spans="39:41" x14ac:dyDescent="0.25">
      <c r="AM929" s="275"/>
      <c r="AN929" s="275"/>
      <c r="AO929" s="276"/>
    </row>
    <row r="930" spans="39:41" x14ac:dyDescent="0.25">
      <c r="AM930" s="275"/>
      <c r="AN930" s="275"/>
      <c r="AO930" s="276"/>
    </row>
    <row r="931" spans="39:41" x14ac:dyDescent="0.25">
      <c r="AM931" s="275"/>
      <c r="AN931" s="275"/>
      <c r="AO931" s="276"/>
    </row>
    <row r="932" spans="39:41" x14ac:dyDescent="0.25">
      <c r="AM932" s="275"/>
      <c r="AN932" s="275"/>
      <c r="AO932" s="276"/>
    </row>
    <row r="933" spans="39:41" x14ac:dyDescent="0.25">
      <c r="AM933" s="275"/>
      <c r="AN933" s="275"/>
      <c r="AO933" s="276"/>
    </row>
    <row r="934" spans="39:41" x14ac:dyDescent="0.25">
      <c r="AM934" s="275"/>
      <c r="AN934" s="275"/>
      <c r="AO934" s="276"/>
    </row>
    <row r="935" spans="39:41" x14ac:dyDescent="0.25">
      <c r="AM935" s="275"/>
      <c r="AN935" s="275"/>
      <c r="AO935" s="276"/>
    </row>
    <row r="936" spans="39:41" x14ac:dyDescent="0.25">
      <c r="AM936" s="275"/>
      <c r="AN936" s="275"/>
      <c r="AO936" s="276"/>
    </row>
    <row r="937" spans="39:41" x14ac:dyDescent="0.25">
      <c r="AM937" s="275"/>
      <c r="AN937" s="275"/>
      <c r="AO937" s="276"/>
    </row>
    <row r="938" spans="39:41" x14ac:dyDescent="0.25">
      <c r="AM938" s="275"/>
      <c r="AN938" s="275"/>
      <c r="AO938" s="276"/>
    </row>
    <row r="939" spans="39:41" x14ac:dyDescent="0.25">
      <c r="AM939" s="275"/>
      <c r="AN939" s="275"/>
      <c r="AO939" s="276"/>
    </row>
    <row r="940" spans="39:41" x14ac:dyDescent="0.25">
      <c r="AM940" s="275"/>
      <c r="AN940" s="275"/>
      <c r="AO940" s="276"/>
    </row>
    <row r="941" spans="39:41" x14ac:dyDescent="0.25">
      <c r="AM941" s="275"/>
      <c r="AN941" s="275"/>
      <c r="AO941" s="276"/>
    </row>
    <row r="942" spans="39:41" x14ac:dyDescent="0.25">
      <c r="AM942" s="275"/>
      <c r="AN942" s="275"/>
      <c r="AO942" s="276"/>
    </row>
    <row r="943" spans="39:41" x14ac:dyDescent="0.25">
      <c r="AM943" s="275"/>
      <c r="AN943" s="275"/>
      <c r="AO943" s="276"/>
    </row>
    <row r="944" spans="39:41" x14ac:dyDescent="0.25">
      <c r="AM944" s="275"/>
      <c r="AN944" s="275"/>
      <c r="AO944" s="276"/>
    </row>
    <row r="945" spans="39:41" x14ac:dyDescent="0.25">
      <c r="AM945" s="275"/>
      <c r="AN945" s="275"/>
      <c r="AO945" s="276"/>
    </row>
    <row r="946" spans="39:41" x14ac:dyDescent="0.25">
      <c r="AM946" s="275"/>
      <c r="AN946" s="275"/>
      <c r="AO946" s="276"/>
    </row>
    <row r="947" spans="39:41" x14ac:dyDescent="0.25">
      <c r="AM947" s="275"/>
      <c r="AN947" s="275"/>
      <c r="AO947" s="276"/>
    </row>
    <row r="948" spans="39:41" x14ac:dyDescent="0.25">
      <c r="AM948" s="275"/>
      <c r="AN948" s="275"/>
      <c r="AO948" s="276"/>
    </row>
    <row r="949" spans="39:41" x14ac:dyDescent="0.25">
      <c r="AM949" s="275"/>
      <c r="AN949" s="275"/>
      <c r="AO949" s="276"/>
    </row>
    <row r="950" spans="39:41" x14ac:dyDescent="0.25">
      <c r="AM950" s="275"/>
      <c r="AN950" s="275"/>
      <c r="AO950" s="276"/>
    </row>
    <row r="951" spans="39:41" x14ac:dyDescent="0.25">
      <c r="AM951" s="275"/>
      <c r="AN951" s="275"/>
      <c r="AO951" s="276"/>
    </row>
    <row r="952" spans="39:41" x14ac:dyDescent="0.25">
      <c r="AM952" s="275"/>
      <c r="AN952" s="275"/>
      <c r="AO952" s="276"/>
    </row>
    <row r="953" spans="39:41" x14ac:dyDescent="0.25">
      <c r="AM953" s="275"/>
      <c r="AN953" s="275"/>
      <c r="AO953" s="276"/>
    </row>
    <row r="954" spans="39:41" x14ac:dyDescent="0.25">
      <c r="AM954" s="275"/>
      <c r="AN954" s="275"/>
      <c r="AO954" s="276"/>
    </row>
    <row r="955" spans="39:41" x14ac:dyDescent="0.25">
      <c r="AM955" s="275"/>
      <c r="AN955" s="275"/>
      <c r="AO955" s="276"/>
    </row>
    <row r="956" spans="39:41" x14ac:dyDescent="0.25">
      <c r="AM956" s="275"/>
      <c r="AN956" s="275"/>
      <c r="AO956" s="276"/>
    </row>
    <row r="957" spans="39:41" x14ac:dyDescent="0.25">
      <c r="AM957" s="275"/>
      <c r="AN957" s="275"/>
      <c r="AO957" s="276"/>
    </row>
    <row r="958" spans="39:41" x14ac:dyDescent="0.25">
      <c r="AM958" s="275"/>
      <c r="AN958" s="275"/>
      <c r="AO958" s="276"/>
    </row>
    <row r="959" spans="39:41" x14ac:dyDescent="0.25">
      <c r="AM959" s="275"/>
      <c r="AN959" s="275"/>
      <c r="AO959" s="276"/>
    </row>
    <row r="960" spans="39:41" x14ac:dyDescent="0.25">
      <c r="AM960" s="275"/>
      <c r="AN960" s="275"/>
      <c r="AO960" s="276"/>
    </row>
    <row r="961" spans="39:41" x14ac:dyDescent="0.25">
      <c r="AM961" s="275"/>
      <c r="AN961" s="275"/>
      <c r="AO961" s="276"/>
    </row>
    <row r="962" spans="39:41" x14ac:dyDescent="0.25">
      <c r="AM962" s="275"/>
      <c r="AN962" s="275"/>
      <c r="AO962" s="276"/>
    </row>
    <row r="963" spans="39:41" x14ac:dyDescent="0.25">
      <c r="AM963" s="275"/>
      <c r="AN963" s="275"/>
      <c r="AO963" s="276"/>
    </row>
    <row r="964" spans="39:41" x14ac:dyDescent="0.25">
      <c r="AM964" s="275"/>
      <c r="AN964" s="275"/>
      <c r="AO964" s="276"/>
    </row>
    <row r="965" spans="39:41" x14ac:dyDescent="0.25">
      <c r="AM965" s="275"/>
      <c r="AN965" s="275"/>
      <c r="AO965" s="276"/>
    </row>
    <row r="966" spans="39:41" x14ac:dyDescent="0.25">
      <c r="AM966" s="275"/>
      <c r="AN966" s="275"/>
      <c r="AO966" s="276"/>
    </row>
    <row r="967" spans="39:41" x14ac:dyDescent="0.25">
      <c r="AM967" s="275"/>
      <c r="AN967" s="275"/>
      <c r="AO967" s="276"/>
    </row>
    <row r="968" spans="39:41" x14ac:dyDescent="0.25">
      <c r="AM968" s="275"/>
      <c r="AN968" s="275"/>
      <c r="AO968" s="276"/>
    </row>
    <row r="969" spans="39:41" x14ac:dyDescent="0.25">
      <c r="AM969" s="275"/>
      <c r="AN969" s="275"/>
      <c r="AO969" s="276"/>
    </row>
    <row r="970" spans="39:41" x14ac:dyDescent="0.25">
      <c r="AM970" s="275"/>
      <c r="AN970" s="275"/>
      <c r="AO970" s="276"/>
    </row>
    <row r="971" spans="39:41" x14ac:dyDescent="0.25">
      <c r="AM971" s="275"/>
      <c r="AN971" s="275"/>
      <c r="AO971" s="276"/>
    </row>
    <row r="972" spans="39:41" x14ac:dyDescent="0.25">
      <c r="AM972" s="275"/>
      <c r="AN972" s="275"/>
      <c r="AO972" s="276"/>
    </row>
    <row r="973" spans="39:41" x14ac:dyDescent="0.25">
      <c r="AM973" s="275"/>
      <c r="AN973" s="275"/>
      <c r="AO973" s="276"/>
    </row>
    <row r="974" spans="39:41" x14ac:dyDescent="0.25">
      <c r="AM974" s="275"/>
      <c r="AN974" s="275"/>
      <c r="AO974" s="276"/>
    </row>
    <row r="975" spans="39:41" x14ac:dyDescent="0.25">
      <c r="AM975" s="275"/>
      <c r="AN975" s="275"/>
      <c r="AO975" s="276"/>
    </row>
    <row r="976" spans="39:41" x14ac:dyDescent="0.25">
      <c r="AM976" s="275"/>
      <c r="AN976" s="275"/>
      <c r="AO976" s="276"/>
    </row>
    <row r="977" spans="39:41" x14ac:dyDescent="0.25">
      <c r="AM977" s="275"/>
      <c r="AN977" s="275"/>
      <c r="AO977" s="276"/>
    </row>
    <row r="978" spans="39:41" x14ac:dyDescent="0.25">
      <c r="AM978" s="275"/>
      <c r="AN978" s="275"/>
      <c r="AO978" s="276"/>
    </row>
    <row r="979" spans="39:41" x14ac:dyDescent="0.25">
      <c r="AM979" s="275"/>
      <c r="AN979" s="275"/>
      <c r="AO979" s="276"/>
    </row>
    <row r="980" spans="39:41" x14ac:dyDescent="0.25">
      <c r="AM980" s="275"/>
      <c r="AN980" s="275"/>
      <c r="AO980" s="276"/>
    </row>
    <row r="981" spans="39:41" x14ac:dyDescent="0.25">
      <c r="AM981" s="275"/>
      <c r="AN981" s="275"/>
      <c r="AO981" s="276"/>
    </row>
    <row r="982" spans="39:41" x14ac:dyDescent="0.25">
      <c r="AM982" s="275"/>
      <c r="AN982" s="275"/>
      <c r="AO982" s="276"/>
    </row>
    <row r="983" spans="39:41" x14ac:dyDescent="0.25">
      <c r="AM983" s="275"/>
      <c r="AN983" s="275"/>
      <c r="AO983" s="276"/>
    </row>
    <row r="984" spans="39:41" x14ac:dyDescent="0.25">
      <c r="AM984" s="275"/>
      <c r="AN984" s="275"/>
      <c r="AO984" s="276"/>
    </row>
    <row r="985" spans="39:41" x14ac:dyDescent="0.25">
      <c r="AM985" s="275"/>
      <c r="AN985" s="275"/>
      <c r="AO985" s="276"/>
    </row>
    <row r="986" spans="39:41" x14ac:dyDescent="0.25">
      <c r="AM986" s="275"/>
      <c r="AN986" s="275"/>
      <c r="AO986" s="276"/>
    </row>
    <row r="987" spans="39:41" x14ac:dyDescent="0.25">
      <c r="AM987" s="275"/>
      <c r="AN987" s="275"/>
      <c r="AO987" s="276"/>
    </row>
    <row r="988" spans="39:41" x14ac:dyDescent="0.25">
      <c r="AM988" s="275"/>
      <c r="AN988" s="275"/>
      <c r="AO988" s="276"/>
    </row>
    <row r="989" spans="39:41" x14ac:dyDescent="0.25">
      <c r="AM989" s="275"/>
      <c r="AN989" s="275"/>
      <c r="AO989" s="276"/>
    </row>
    <row r="990" spans="39:41" x14ac:dyDescent="0.25">
      <c r="AM990" s="275"/>
      <c r="AN990" s="275"/>
      <c r="AO990" s="276"/>
    </row>
    <row r="991" spans="39:41" x14ac:dyDescent="0.25">
      <c r="AM991" s="275"/>
      <c r="AN991" s="275"/>
      <c r="AO991" s="276"/>
    </row>
    <row r="992" spans="39:41" x14ac:dyDescent="0.25">
      <c r="AM992" s="275"/>
      <c r="AN992" s="275"/>
      <c r="AO992" s="276"/>
    </row>
    <row r="993" spans="39:41" x14ac:dyDescent="0.25">
      <c r="AM993" s="275"/>
      <c r="AN993" s="275"/>
      <c r="AO993" s="276"/>
    </row>
    <row r="994" spans="39:41" x14ac:dyDescent="0.25">
      <c r="AM994" s="275"/>
      <c r="AN994" s="275"/>
      <c r="AO994" s="276"/>
    </row>
    <row r="995" spans="39:41" x14ac:dyDescent="0.25">
      <c r="AM995" s="275"/>
      <c r="AN995" s="275"/>
      <c r="AO995" s="276"/>
    </row>
    <row r="996" spans="39:41" x14ac:dyDescent="0.25">
      <c r="AM996" s="275"/>
      <c r="AN996" s="275"/>
      <c r="AO996" s="276"/>
    </row>
    <row r="997" spans="39:41" x14ac:dyDescent="0.25">
      <c r="AM997" s="275"/>
      <c r="AN997" s="275"/>
      <c r="AO997" s="276"/>
    </row>
    <row r="998" spans="39:41" x14ac:dyDescent="0.25">
      <c r="AM998" s="275"/>
      <c r="AN998" s="275"/>
      <c r="AO998" s="276"/>
    </row>
    <row r="999" spans="39:41" x14ac:dyDescent="0.25">
      <c r="AM999" s="275"/>
      <c r="AN999" s="275"/>
      <c r="AO999" s="276"/>
    </row>
    <row r="1000" spans="39:41" x14ac:dyDescent="0.25">
      <c r="AM1000" s="275"/>
      <c r="AN1000" s="275"/>
      <c r="AO1000" s="276"/>
    </row>
    <row r="1001" spans="39:41" x14ac:dyDescent="0.25">
      <c r="AM1001" s="275"/>
      <c r="AN1001" s="275"/>
      <c r="AO1001" s="276"/>
    </row>
    <row r="1002" spans="39:41" x14ac:dyDescent="0.25">
      <c r="AM1002" s="275"/>
      <c r="AN1002" s="275"/>
      <c r="AO1002" s="276"/>
    </row>
    <row r="1003" spans="39:41" x14ac:dyDescent="0.25">
      <c r="AM1003" s="275"/>
      <c r="AN1003" s="275"/>
      <c r="AO1003" s="276"/>
    </row>
    <row r="1004" spans="39:41" x14ac:dyDescent="0.25">
      <c r="AM1004" s="275"/>
      <c r="AN1004" s="275"/>
      <c r="AO1004" s="276"/>
    </row>
    <row r="1005" spans="39:41" x14ac:dyDescent="0.25">
      <c r="AM1005" s="275"/>
      <c r="AN1005" s="275"/>
      <c r="AO1005" s="276"/>
    </row>
    <row r="1006" spans="39:41" x14ac:dyDescent="0.25">
      <c r="AM1006" s="275"/>
      <c r="AN1006" s="275"/>
      <c r="AO1006" s="276"/>
    </row>
    <row r="1007" spans="39:41" x14ac:dyDescent="0.25">
      <c r="AM1007" s="275"/>
      <c r="AN1007" s="275"/>
      <c r="AO1007" s="276"/>
    </row>
    <row r="1008" spans="39:41" x14ac:dyDescent="0.25">
      <c r="AM1008" s="275"/>
      <c r="AN1008" s="275"/>
      <c r="AO1008" s="276"/>
    </row>
    <row r="1009" spans="39:41" x14ac:dyDescent="0.25">
      <c r="AM1009" s="275"/>
      <c r="AN1009" s="275"/>
      <c r="AO1009" s="276"/>
    </row>
    <row r="1010" spans="39:41" x14ac:dyDescent="0.25">
      <c r="AM1010" s="275"/>
      <c r="AN1010" s="275"/>
      <c r="AO1010" s="276"/>
    </row>
    <row r="1011" spans="39:41" x14ac:dyDescent="0.25">
      <c r="AM1011" s="275"/>
      <c r="AN1011" s="275"/>
      <c r="AO1011" s="276"/>
    </row>
    <row r="1012" spans="39:41" x14ac:dyDescent="0.25">
      <c r="AM1012" s="275"/>
      <c r="AN1012" s="275"/>
      <c r="AO1012" s="276"/>
    </row>
    <row r="1013" spans="39:41" x14ac:dyDescent="0.25">
      <c r="AM1013" s="275"/>
      <c r="AN1013" s="275"/>
      <c r="AO1013" s="276"/>
    </row>
    <row r="1014" spans="39:41" x14ac:dyDescent="0.25">
      <c r="AM1014" s="275"/>
      <c r="AN1014" s="275"/>
      <c r="AO1014" s="276"/>
    </row>
    <row r="1015" spans="39:41" x14ac:dyDescent="0.25">
      <c r="AM1015" s="275"/>
      <c r="AN1015" s="275"/>
      <c r="AO1015" s="276"/>
    </row>
    <row r="1016" spans="39:41" x14ac:dyDescent="0.25">
      <c r="AM1016" s="275"/>
      <c r="AN1016" s="275"/>
      <c r="AO1016" s="276"/>
    </row>
    <row r="1017" spans="39:41" x14ac:dyDescent="0.25">
      <c r="AM1017" s="275"/>
      <c r="AN1017" s="275"/>
      <c r="AO1017" s="276"/>
    </row>
    <row r="1018" spans="39:41" x14ac:dyDescent="0.25">
      <c r="AM1018" s="275"/>
      <c r="AN1018" s="275"/>
      <c r="AO1018" s="276"/>
    </row>
    <row r="1019" spans="39:41" x14ac:dyDescent="0.25">
      <c r="AM1019" s="275"/>
      <c r="AN1019" s="275"/>
      <c r="AO1019" s="276"/>
    </row>
    <row r="1020" spans="39:41" x14ac:dyDescent="0.25">
      <c r="AM1020" s="275"/>
      <c r="AN1020" s="275"/>
      <c r="AO1020" s="276"/>
    </row>
    <row r="1021" spans="39:41" x14ac:dyDescent="0.25">
      <c r="AM1021" s="275"/>
      <c r="AN1021" s="275"/>
      <c r="AO1021" s="276"/>
    </row>
    <row r="1022" spans="39:41" x14ac:dyDescent="0.25">
      <c r="AM1022" s="275"/>
      <c r="AN1022" s="275"/>
      <c r="AO1022" s="276"/>
    </row>
    <row r="1023" spans="39:41" x14ac:dyDescent="0.25">
      <c r="AM1023" s="275"/>
      <c r="AN1023" s="275"/>
      <c r="AO1023" s="276"/>
    </row>
    <row r="1024" spans="39:41" x14ac:dyDescent="0.25">
      <c r="AM1024" s="275"/>
      <c r="AN1024" s="275"/>
      <c r="AO1024" s="276"/>
    </row>
    <row r="1025" spans="39:41" x14ac:dyDescent="0.25">
      <c r="AM1025" s="275"/>
      <c r="AN1025" s="275"/>
      <c r="AO1025" s="276"/>
    </row>
    <row r="1026" spans="39:41" x14ac:dyDescent="0.25">
      <c r="AM1026" s="275"/>
      <c r="AN1026" s="275"/>
      <c r="AO1026" s="276"/>
    </row>
    <row r="1027" spans="39:41" x14ac:dyDescent="0.25">
      <c r="AM1027" s="275"/>
      <c r="AN1027" s="275"/>
      <c r="AO1027" s="276"/>
    </row>
    <row r="1028" spans="39:41" x14ac:dyDescent="0.25">
      <c r="AM1028" s="275"/>
      <c r="AN1028" s="275"/>
      <c r="AO1028" s="276"/>
    </row>
    <row r="1029" spans="39:41" x14ac:dyDescent="0.25">
      <c r="AM1029" s="275"/>
      <c r="AN1029" s="275"/>
      <c r="AO1029" s="276"/>
    </row>
    <row r="1030" spans="39:41" x14ac:dyDescent="0.25">
      <c r="AM1030" s="275"/>
      <c r="AN1030" s="275"/>
      <c r="AO1030" s="276"/>
    </row>
    <row r="1031" spans="39:41" x14ac:dyDescent="0.25">
      <c r="AM1031" s="275"/>
      <c r="AN1031" s="275"/>
      <c r="AO1031" s="276"/>
    </row>
    <row r="1032" spans="39:41" x14ac:dyDescent="0.25">
      <c r="AM1032" s="275"/>
      <c r="AN1032" s="275"/>
      <c r="AO1032" s="276"/>
    </row>
    <row r="1033" spans="39:41" x14ac:dyDescent="0.25">
      <c r="AM1033" s="275"/>
      <c r="AN1033" s="275"/>
      <c r="AO1033" s="276"/>
    </row>
    <row r="1034" spans="39:41" x14ac:dyDescent="0.25">
      <c r="AM1034" s="275"/>
      <c r="AN1034" s="275"/>
      <c r="AO1034" s="276"/>
    </row>
    <row r="1035" spans="39:41" x14ac:dyDescent="0.25">
      <c r="AM1035" s="275"/>
      <c r="AN1035" s="275"/>
      <c r="AO1035" s="276"/>
    </row>
    <row r="1036" spans="39:41" x14ac:dyDescent="0.25">
      <c r="AM1036" s="275"/>
      <c r="AN1036" s="275"/>
      <c r="AO1036" s="276"/>
    </row>
    <row r="1037" spans="39:41" x14ac:dyDescent="0.25">
      <c r="AM1037" s="275"/>
      <c r="AN1037" s="275"/>
      <c r="AO1037" s="276"/>
    </row>
    <row r="1038" spans="39:41" x14ac:dyDescent="0.25">
      <c r="AM1038" s="275"/>
      <c r="AN1038" s="275"/>
      <c r="AO1038" s="276"/>
    </row>
    <row r="1039" spans="39:41" x14ac:dyDescent="0.25">
      <c r="AM1039" s="275"/>
      <c r="AN1039" s="275"/>
      <c r="AO1039" s="276"/>
    </row>
    <row r="1040" spans="39:41" x14ac:dyDescent="0.25">
      <c r="AM1040" s="275"/>
      <c r="AN1040" s="275"/>
      <c r="AO1040" s="276"/>
    </row>
    <row r="1041" spans="39:41" x14ac:dyDescent="0.25">
      <c r="AM1041" s="275"/>
      <c r="AN1041" s="275"/>
      <c r="AO1041" s="276"/>
    </row>
    <row r="1042" spans="39:41" x14ac:dyDescent="0.25">
      <c r="AM1042" s="275"/>
      <c r="AN1042" s="275"/>
      <c r="AO1042" s="276"/>
    </row>
    <row r="1043" spans="39:41" x14ac:dyDescent="0.25">
      <c r="AM1043" s="275"/>
      <c r="AN1043" s="275"/>
      <c r="AO1043" s="276"/>
    </row>
    <row r="1044" spans="39:41" x14ac:dyDescent="0.25">
      <c r="AM1044" s="275"/>
      <c r="AN1044" s="275"/>
      <c r="AO1044" s="276"/>
    </row>
    <row r="1045" spans="39:41" x14ac:dyDescent="0.25">
      <c r="AM1045" s="275"/>
      <c r="AN1045" s="275"/>
      <c r="AO1045" s="276"/>
    </row>
    <row r="1046" spans="39:41" x14ac:dyDescent="0.25">
      <c r="AM1046" s="275"/>
      <c r="AN1046" s="275"/>
      <c r="AO1046" s="276"/>
    </row>
    <row r="1047" spans="39:41" x14ac:dyDescent="0.25">
      <c r="AM1047" s="275"/>
      <c r="AN1047" s="275"/>
      <c r="AO1047" s="276"/>
    </row>
    <row r="1048" spans="39:41" x14ac:dyDescent="0.25">
      <c r="AM1048" s="275"/>
      <c r="AN1048" s="275"/>
      <c r="AO1048" s="276"/>
    </row>
    <row r="1049" spans="39:41" x14ac:dyDescent="0.25">
      <c r="AM1049" s="275"/>
      <c r="AN1049" s="275"/>
      <c r="AO1049" s="276"/>
    </row>
    <row r="1050" spans="39:41" x14ac:dyDescent="0.25">
      <c r="AM1050" s="275"/>
      <c r="AN1050" s="275"/>
      <c r="AO1050" s="276"/>
    </row>
    <row r="1051" spans="39:41" x14ac:dyDescent="0.25">
      <c r="AM1051" s="275"/>
      <c r="AN1051" s="275"/>
      <c r="AO1051" s="276"/>
    </row>
    <row r="1052" spans="39:41" x14ac:dyDescent="0.25">
      <c r="AM1052" s="275"/>
      <c r="AN1052" s="275"/>
      <c r="AO1052" s="276"/>
    </row>
    <row r="1053" spans="39:41" x14ac:dyDescent="0.25">
      <c r="AM1053" s="275"/>
      <c r="AN1053" s="275"/>
      <c r="AO1053" s="276"/>
    </row>
    <row r="1054" spans="39:41" x14ac:dyDescent="0.25">
      <c r="AM1054" s="275"/>
      <c r="AN1054" s="275"/>
      <c r="AO1054" s="276"/>
    </row>
    <row r="1055" spans="39:41" x14ac:dyDescent="0.25">
      <c r="AM1055" s="275"/>
      <c r="AN1055" s="275"/>
      <c r="AO1055" s="276"/>
    </row>
    <row r="1056" spans="39:41" x14ac:dyDescent="0.25">
      <c r="AM1056" s="275"/>
      <c r="AN1056" s="275"/>
      <c r="AO1056" s="276"/>
    </row>
    <row r="1057" spans="39:41" x14ac:dyDescent="0.25">
      <c r="AM1057" s="275"/>
      <c r="AN1057" s="275"/>
      <c r="AO1057" s="276"/>
    </row>
    <row r="1058" spans="39:41" x14ac:dyDescent="0.25">
      <c r="AM1058" s="275"/>
      <c r="AN1058" s="275"/>
      <c r="AO1058" s="276"/>
    </row>
    <row r="1059" spans="39:41" x14ac:dyDescent="0.25">
      <c r="AM1059" s="275"/>
      <c r="AN1059" s="275"/>
      <c r="AO1059" s="276"/>
    </row>
    <row r="1060" spans="39:41" x14ac:dyDescent="0.25">
      <c r="AM1060" s="275"/>
      <c r="AN1060" s="275"/>
      <c r="AO1060" s="276"/>
    </row>
    <row r="1061" spans="39:41" x14ac:dyDescent="0.25">
      <c r="AM1061" s="275"/>
      <c r="AN1061" s="275"/>
      <c r="AO1061" s="276"/>
    </row>
    <row r="1062" spans="39:41" x14ac:dyDescent="0.25">
      <c r="AM1062" s="275"/>
      <c r="AN1062" s="275"/>
      <c r="AO1062" s="276"/>
    </row>
    <row r="1063" spans="39:41" x14ac:dyDescent="0.25">
      <c r="AM1063" s="275"/>
      <c r="AN1063" s="275"/>
      <c r="AO1063" s="276"/>
    </row>
    <row r="1064" spans="39:41" x14ac:dyDescent="0.25">
      <c r="AM1064" s="275"/>
      <c r="AN1064" s="275"/>
      <c r="AO1064" s="276"/>
    </row>
    <row r="1065" spans="39:41" x14ac:dyDescent="0.25">
      <c r="AM1065" s="275"/>
      <c r="AN1065" s="275"/>
      <c r="AO1065" s="276"/>
    </row>
    <row r="1066" spans="39:41" x14ac:dyDescent="0.25">
      <c r="AM1066" s="275"/>
      <c r="AN1066" s="275"/>
      <c r="AO1066" s="276"/>
    </row>
    <row r="1067" spans="39:41" x14ac:dyDescent="0.25">
      <c r="AM1067" s="275"/>
      <c r="AN1067" s="275"/>
      <c r="AO1067" s="276"/>
    </row>
    <row r="1068" spans="39:41" x14ac:dyDescent="0.25">
      <c r="AM1068" s="275"/>
      <c r="AN1068" s="275"/>
      <c r="AO1068" s="276"/>
    </row>
    <row r="1069" spans="39:41" x14ac:dyDescent="0.25">
      <c r="AM1069" s="275"/>
      <c r="AN1069" s="275"/>
      <c r="AO1069" s="276"/>
    </row>
    <row r="1070" spans="39:41" x14ac:dyDescent="0.25">
      <c r="AM1070" s="275"/>
      <c r="AN1070" s="275"/>
      <c r="AO1070" s="276"/>
    </row>
    <row r="1071" spans="39:41" x14ac:dyDescent="0.25">
      <c r="AM1071" s="275"/>
      <c r="AN1071" s="275"/>
      <c r="AO1071" s="276"/>
    </row>
    <row r="1072" spans="39:41" x14ac:dyDescent="0.25">
      <c r="AM1072" s="275"/>
      <c r="AN1072" s="275"/>
      <c r="AO1072" s="276"/>
    </row>
    <row r="1073" spans="39:41" x14ac:dyDescent="0.25">
      <c r="AM1073" s="275"/>
      <c r="AN1073" s="275"/>
      <c r="AO1073" s="276"/>
    </row>
    <row r="1074" spans="39:41" x14ac:dyDescent="0.25">
      <c r="AM1074" s="275"/>
      <c r="AN1074" s="275"/>
      <c r="AO1074" s="276"/>
    </row>
    <row r="1075" spans="39:41" x14ac:dyDescent="0.25">
      <c r="AM1075" s="275"/>
      <c r="AN1075" s="275"/>
      <c r="AO1075" s="276"/>
    </row>
    <row r="1076" spans="39:41" x14ac:dyDescent="0.25">
      <c r="AM1076" s="275"/>
      <c r="AN1076" s="275"/>
      <c r="AO1076" s="276"/>
    </row>
    <row r="1077" spans="39:41" x14ac:dyDescent="0.25">
      <c r="AM1077" s="275"/>
      <c r="AN1077" s="275"/>
      <c r="AO1077" s="276"/>
    </row>
    <row r="1078" spans="39:41" x14ac:dyDescent="0.25">
      <c r="AM1078" s="275"/>
      <c r="AN1078" s="275"/>
      <c r="AO1078" s="276"/>
    </row>
    <row r="1079" spans="39:41" x14ac:dyDescent="0.25">
      <c r="AM1079" s="275"/>
      <c r="AN1079" s="275"/>
      <c r="AO1079" s="276"/>
    </row>
    <row r="1080" spans="39:41" x14ac:dyDescent="0.25">
      <c r="AM1080" s="275"/>
      <c r="AN1080" s="275"/>
      <c r="AO1080" s="276"/>
    </row>
    <row r="1081" spans="39:41" x14ac:dyDescent="0.25">
      <c r="AM1081" s="275"/>
      <c r="AN1081" s="275"/>
      <c r="AO1081" s="276"/>
    </row>
    <row r="1082" spans="39:41" x14ac:dyDescent="0.25">
      <c r="AM1082" s="275"/>
      <c r="AN1082" s="275"/>
      <c r="AO1082" s="276"/>
    </row>
    <row r="1083" spans="39:41" x14ac:dyDescent="0.25">
      <c r="AM1083" s="275"/>
      <c r="AN1083" s="275"/>
      <c r="AO1083" s="276"/>
    </row>
    <row r="1084" spans="39:41" x14ac:dyDescent="0.25">
      <c r="AM1084" s="275"/>
      <c r="AN1084" s="275"/>
      <c r="AO1084" s="276"/>
    </row>
    <row r="1085" spans="39:41" x14ac:dyDescent="0.25">
      <c r="AM1085" s="275"/>
      <c r="AN1085" s="275"/>
      <c r="AO1085" s="276"/>
    </row>
    <row r="1086" spans="39:41" x14ac:dyDescent="0.25">
      <c r="AM1086" s="275"/>
      <c r="AN1086" s="275"/>
      <c r="AO1086" s="276"/>
    </row>
    <row r="1087" spans="39:41" x14ac:dyDescent="0.25">
      <c r="AM1087" s="275"/>
      <c r="AN1087" s="275"/>
      <c r="AO1087" s="276"/>
    </row>
    <row r="1088" spans="39:41" x14ac:dyDescent="0.25">
      <c r="AM1088" s="275"/>
      <c r="AN1088" s="275"/>
      <c r="AO1088" s="276"/>
    </row>
    <row r="1089" spans="39:41" x14ac:dyDescent="0.25">
      <c r="AM1089" s="275"/>
      <c r="AN1089" s="275"/>
      <c r="AO1089" s="276"/>
    </row>
    <row r="1090" spans="39:41" x14ac:dyDescent="0.25">
      <c r="AM1090" s="275"/>
      <c r="AN1090" s="275"/>
      <c r="AO1090" s="276"/>
    </row>
    <row r="1091" spans="39:41" x14ac:dyDescent="0.25">
      <c r="AM1091" s="275"/>
      <c r="AN1091" s="275"/>
      <c r="AO1091" s="276"/>
    </row>
    <row r="1092" spans="39:41" x14ac:dyDescent="0.25">
      <c r="AM1092" s="275"/>
      <c r="AN1092" s="275"/>
      <c r="AO1092" s="276"/>
    </row>
    <row r="1093" spans="39:41" x14ac:dyDescent="0.25">
      <c r="AM1093" s="275"/>
      <c r="AN1093" s="275"/>
      <c r="AO1093" s="276"/>
    </row>
    <row r="1094" spans="39:41" x14ac:dyDescent="0.25">
      <c r="AM1094" s="275"/>
      <c r="AN1094" s="275"/>
      <c r="AO1094" s="276"/>
    </row>
    <row r="1095" spans="39:41" x14ac:dyDescent="0.25">
      <c r="AM1095" s="275"/>
      <c r="AN1095" s="275"/>
      <c r="AO1095" s="276"/>
    </row>
    <row r="1096" spans="39:41" x14ac:dyDescent="0.25">
      <c r="AM1096" s="275"/>
      <c r="AN1096" s="275"/>
      <c r="AO1096" s="276"/>
    </row>
    <row r="1097" spans="39:41" x14ac:dyDescent="0.25">
      <c r="AM1097" s="275"/>
      <c r="AN1097" s="275"/>
      <c r="AO1097" s="276"/>
    </row>
    <row r="1098" spans="39:41" x14ac:dyDescent="0.25">
      <c r="AM1098" s="275"/>
      <c r="AN1098" s="275"/>
      <c r="AO1098" s="276"/>
    </row>
    <row r="1099" spans="39:41" x14ac:dyDescent="0.25">
      <c r="AM1099" s="275"/>
      <c r="AN1099" s="275"/>
      <c r="AO1099" s="276"/>
    </row>
    <row r="1100" spans="39:41" x14ac:dyDescent="0.25">
      <c r="AM1100" s="275"/>
      <c r="AN1100" s="275"/>
      <c r="AO1100" s="276"/>
    </row>
    <row r="1101" spans="39:41" x14ac:dyDescent="0.25">
      <c r="AM1101" s="275"/>
      <c r="AN1101" s="275"/>
      <c r="AO1101" s="276"/>
    </row>
    <row r="1102" spans="39:41" x14ac:dyDescent="0.25">
      <c r="AM1102" s="275"/>
      <c r="AN1102" s="275"/>
      <c r="AO1102" s="276"/>
    </row>
    <row r="1103" spans="39:41" x14ac:dyDescent="0.25">
      <c r="AM1103" s="275"/>
      <c r="AN1103" s="275"/>
      <c r="AO1103" s="276"/>
    </row>
    <row r="1104" spans="39:41" x14ac:dyDescent="0.25">
      <c r="AM1104" s="275"/>
      <c r="AN1104" s="275"/>
      <c r="AO1104" s="276"/>
    </row>
    <row r="1105" spans="39:41" x14ac:dyDescent="0.25">
      <c r="AM1105" s="275"/>
      <c r="AN1105" s="275"/>
      <c r="AO1105" s="276"/>
    </row>
    <row r="1106" spans="39:41" x14ac:dyDescent="0.25">
      <c r="AM1106" s="275"/>
      <c r="AN1106" s="275"/>
      <c r="AO1106" s="276"/>
    </row>
    <row r="1107" spans="39:41" x14ac:dyDescent="0.25">
      <c r="AM1107" s="275"/>
      <c r="AN1107" s="275"/>
      <c r="AO1107" s="276"/>
    </row>
    <row r="1108" spans="39:41" x14ac:dyDescent="0.25">
      <c r="AM1108" s="275"/>
      <c r="AN1108" s="275"/>
      <c r="AO1108" s="276"/>
    </row>
    <row r="1109" spans="39:41" x14ac:dyDescent="0.25">
      <c r="AM1109" s="275"/>
      <c r="AN1109" s="275"/>
      <c r="AO1109" s="276"/>
    </row>
    <row r="1110" spans="39:41" x14ac:dyDescent="0.25">
      <c r="AM1110" s="275"/>
      <c r="AN1110" s="275"/>
      <c r="AO1110" s="276"/>
    </row>
    <row r="1111" spans="39:41" x14ac:dyDescent="0.25">
      <c r="AM1111" s="275"/>
      <c r="AN1111" s="275"/>
      <c r="AO1111" s="276"/>
    </row>
    <row r="1112" spans="39:41" x14ac:dyDescent="0.25">
      <c r="AM1112" s="275"/>
      <c r="AN1112" s="275"/>
      <c r="AO1112" s="276"/>
    </row>
    <row r="1113" spans="39:41" x14ac:dyDescent="0.25">
      <c r="AM1113" s="275"/>
      <c r="AN1113" s="275"/>
      <c r="AO1113" s="276"/>
    </row>
    <row r="1114" spans="39:41" x14ac:dyDescent="0.25">
      <c r="AM1114" s="275"/>
      <c r="AN1114" s="275"/>
      <c r="AO1114" s="276"/>
    </row>
    <row r="1115" spans="39:41" x14ac:dyDescent="0.25">
      <c r="AM1115" s="275"/>
      <c r="AN1115" s="275"/>
      <c r="AO1115" s="276"/>
    </row>
    <row r="1116" spans="39:41" x14ac:dyDescent="0.25">
      <c r="AM1116" s="275"/>
      <c r="AN1116" s="275"/>
      <c r="AO1116" s="276"/>
    </row>
    <row r="1117" spans="39:41" x14ac:dyDescent="0.25">
      <c r="AM1117" s="275"/>
      <c r="AN1117" s="275"/>
      <c r="AO1117" s="276"/>
    </row>
    <row r="1118" spans="39:41" x14ac:dyDescent="0.25">
      <c r="AM1118" s="275"/>
      <c r="AN1118" s="275"/>
      <c r="AO1118" s="276"/>
    </row>
    <row r="1119" spans="39:41" x14ac:dyDescent="0.25">
      <c r="AM1119" s="275"/>
      <c r="AN1119" s="275"/>
      <c r="AO1119" s="276"/>
    </row>
    <row r="1120" spans="39:41" x14ac:dyDescent="0.25">
      <c r="AM1120" s="275"/>
      <c r="AN1120" s="275"/>
      <c r="AO1120" s="276"/>
    </row>
    <row r="1121" spans="39:41" x14ac:dyDescent="0.25">
      <c r="AM1121" s="275"/>
      <c r="AN1121" s="275"/>
      <c r="AO1121" s="276"/>
    </row>
    <row r="1122" spans="39:41" x14ac:dyDescent="0.25">
      <c r="AM1122" s="275"/>
      <c r="AN1122" s="275"/>
      <c r="AO1122" s="276"/>
    </row>
    <row r="1123" spans="39:41" x14ac:dyDescent="0.25">
      <c r="AM1123" s="275"/>
      <c r="AN1123" s="275"/>
      <c r="AO1123" s="276"/>
    </row>
    <row r="1124" spans="39:41" x14ac:dyDescent="0.25">
      <c r="AM1124" s="275"/>
      <c r="AN1124" s="275"/>
      <c r="AO1124" s="276"/>
    </row>
    <row r="1125" spans="39:41" x14ac:dyDescent="0.25">
      <c r="AM1125" s="275"/>
      <c r="AN1125" s="275"/>
      <c r="AO1125" s="276"/>
    </row>
    <row r="1126" spans="39:41" x14ac:dyDescent="0.25">
      <c r="AM1126" s="275"/>
      <c r="AN1126" s="275"/>
      <c r="AO1126" s="276"/>
    </row>
    <row r="1127" spans="39:41" x14ac:dyDescent="0.25">
      <c r="AM1127" s="275"/>
      <c r="AN1127" s="275"/>
      <c r="AO1127" s="276"/>
    </row>
    <row r="1128" spans="39:41" x14ac:dyDescent="0.25">
      <c r="AM1128" s="275"/>
      <c r="AN1128" s="275"/>
      <c r="AO1128" s="276"/>
    </row>
    <row r="1129" spans="39:41" x14ac:dyDescent="0.25">
      <c r="AM1129" s="275"/>
      <c r="AN1129" s="275"/>
      <c r="AO1129" s="276"/>
    </row>
    <row r="1130" spans="39:41" x14ac:dyDescent="0.25">
      <c r="AM1130" s="275"/>
      <c r="AN1130" s="275"/>
      <c r="AO1130" s="276"/>
    </row>
    <row r="1131" spans="39:41" x14ac:dyDescent="0.25">
      <c r="AM1131" s="275"/>
      <c r="AN1131" s="275"/>
      <c r="AO1131" s="276"/>
    </row>
    <row r="1132" spans="39:41" x14ac:dyDescent="0.25">
      <c r="AM1132" s="275"/>
      <c r="AN1132" s="275"/>
      <c r="AO1132" s="276"/>
    </row>
    <row r="1133" spans="39:41" x14ac:dyDescent="0.25">
      <c r="AM1133" s="275"/>
      <c r="AN1133" s="275"/>
      <c r="AO1133" s="276"/>
    </row>
    <row r="1134" spans="39:41" x14ac:dyDescent="0.25">
      <c r="AM1134" s="275"/>
      <c r="AN1134" s="275"/>
      <c r="AO1134" s="276"/>
    </row>
    <row r="1135" spans="39:41" x14ac:dyDescent="0.25">
      <c r="AM1135" s="275"/>
      <c r="AN1135" s="275"/>
      <c r="AO1135" s="276"/>
    </row>
    <row r="1136" spans="39:41" x14ac:dyDescent="0.25">
      <c r="AM1136" s="275"/>
      <c r="AN1136" s="275"/>
      <c r="AO1136" s="276"/>
    </row>
    <row r="1137" spans="39:41" x14ac:dyDescent="0.25">
      <c r="AM1137" s="275"/>
      <c r="AN1137" s="275"/>
      <c r="AO1137" s="276"/>
    </row>
    <row r="1138" spans="39:41" x14ac:dyDescent="0.25">
      <c r="AM1138" s="275"/>
      <c r="AN1138" s="275"/>
      <c r="AO1138" s="276"/>
    </row>
    <row r="1139" spans="39:41" x14ac:dyDescent="0.25">
      <c r="AM1139" s="275"/>
      <c r="AN1139" s="275"/>
      <c r="AO1139" s="276"/>
    </row>
    <row r="1140" spans="39:41" x14ac:dyDescent="0.25">
      <c r="AM1140" s="275"/>
      <c r="AN1140" s="275"/>
      <c r="AO1140" s="276"/>
    </row>
    <row r="1141" spans="39:41" x14ac:dyDescent="0.25">
      <c r="AM1141" s="275"/>
      <c r="AN1141" s="275"/>
      <c r="AO1141" s="276"/>
    </row>
    <row r="1142" spans="39:41" x14ac:dyDescent="0.25">
      <c r="AM1142" s="275"/>
      <c r="AN1142" s="275"/>
      <c r="AO1142" s="276"/>
    </row>
    <row r="1143" spans="39:41" x14ac:dyDescent="0.25">
      <c r="AM1143" s="275"/>
      <c r="AN1143" s="275"/>
      <c r="AO1143" s="276"/>
    </row>
    <row r="1144" spans="39:41" x14ac:dyDescent="0.25">
      <c r="AM1144" s="275"/>
      <c r="AN1144" s="275"/>
      <c r="AO1144" s="276"/>
    </row>
    <row r="1145" spans="39:41" x14ac:dyDescent="0.25">
      <c r="AM1145" s="275"/>
      <c r="AN1145" s="275"/>
      <c r="AO1145" s="276"/>
    </row>
    <row r="1146" spans="39:41" x14ac:dyDescent="0.25">
      <c r="AM1146" s="275"/>
      <c r="AN1146" s="275"/>
      <c r="AO1146" s="276"/>
    </row>
    <row r="1147" spans="39:41" x14ac:dyDescent="0.25">
      <c r="AM1147" s="275"/>
      <c r="AN1147" s="275"/>
      <c r="AO1147" s="276"/>
    </row>
    <row r="1148" spans="39:41" x14ac:dyDescent="0.25">
      <c r="AM1148" s="275"/>
      <c r="AN1148" s="275"/>
      <c r="AO1148" s="276"/>
    </row>
    <row r="1149" spans="39:41" x14ac:dyDescent="0.25">
      <c r="AM1149" s="275"/>
      <c r="AN1149" s="275"/>
      <c r="AO1149" s="276"/>
    </row>
    <row r="1150" spans="39:41" x14ac:dyDescent="0.25">
      <c r="AM1150" s="275"/>
      <c r="AN1150" s="275"/>
      <c r="AO1150" s="276"/>
    </row>
    <row r="1151" spans="39:41" x14ac:dyDescent="0.25">
      <c r="AM1151" s="275"/>
      <c r="AN1151" s="275"/>
      <c r="AO1151" s="276"/>
    </row>
    <row r="1152" spans="39:41" x14ac:dyDescent="0.25">
      <c r="AM1152" s="275"/>
      <c r="AN1152" s="275"/>
      <c r="AO1152" s="276"/>
    </row>
    <row r="1153" spans="39:41" x14ac:dyDescent="0.25">
      <c r="AM1153" s="275"/>
      <c r="AN1153" s="275"/>
      <c r="AO1153" s="276"/>
    </row>
    <row r="1154" spans="39:41" x14ac:dyDescent="0.25">
      <c r="AM1154" s="275"/>
      <c r="AN1154" s="275"/>
      <c r="AO1154" s="276"/>
    </row>
    <row r="1155" spans="39:41" x14ac:dyDescent="0.25">
      <c r="AM1155" s="275"/>
      <c r="AN1155" s="275"/>
      <c r="AO1155" s="276"/>
    </row>
    <row r="1156" spans="39:41" x14ac:dyDescent="0.25">
      <c r="AM1156" s="275"/>
      <c r="AN1156" s="275"/>
      <c r="AO1156" s="276"/>
    </row>
    <row r="1157" spans="39:41" x14ac:dyDescent="0.25">
      <c r="AM1157" s="275"/>
      <c r="AN1157" s="275"/>
      <c r="AO1157" s="276"/>
    </row>
    <row r="1158" spans="39:41" x14ac:dyDescent="0.25">
      <c r="AM1158" s="275"/>
      <c r="AN1158" s="275"/>
      <c r="AO1158" s="276"/>
    </row>
    <row r="1159" spans="39:41" x14ac:dyDescent="0.25">
      <c r="AM1159" s="275"/>
      <c r="AN1159" s="275"/>
      <c r="AO1159" s="276"/>
    </row>
    <row r="1160" spans="39:41" x14ac:dyDescent="0.25">
      <c r="AM1160" s="275"/>
      <c r="AN1160" s="275"/>
      <c r="AO1160" s="276"/>
    </row>
    <row r="1161" spans="39:41" x14ac:dyDescent="0.25">
      <c r="AM1161" s="275"/>
      <c r="AN1161" s="275"/>
      <c r="AO1161" s="276"/>
    </row>
    <row r="1162" spans="39:41" x14ac:dyDescent="0.25">
      <c r="AM1162" s="275"/>
      <c r="AN1162" s="275"/>
      <c r="AO1162" s="276"/>
    </row>
    <row r="1163" spans="39:41" x14ac:dyDescent="0.25">
      <c r="AM1163" s="275"/>
      <c r="AN1163" s="275"/>
      <c r="AO1163" s="276"/>
    </row>
    <row r="1164" spans="39:41" x14ac:dyDescent="0.25">
      <c r="AM1164" s="275"/>
      <c r="AN1164" s="275"/>
      <c r="AO1164" s="276"/>
    </row>
    <row r="1165" spans="39:41" x14ac:dyDescent="0.25">
      <c r="AM1165" s="275"/>
      <c r="AN1165" s="275"/>
      <c r="AO1165" s="276"/>
    </row>
    <row r="1166" spans="39:41" x14ac:dyDescent="0.25">
      <c r="AM1166" s="275"/>
      <c r="AN1166" s="275"/>
      <c r="AO1166" s="276"/>
    </row>
    <row r="1167" spans="39:41" x14ac:dyDescent="0.25">
      <c r="AM1167" s="275"/>
      <c r="AN1167" s="275"/>
      <c r="AO1167" s="276"/>
    </row>
    <row r="1168" spans="39:41" x14ac:dyDescent="0.25">
      <c r="AM1168" s="275"/>
      <c r="AN1168" s="275"/>
      <c r="AO1168" s="276"/>
    </row>
    <row r="1169" spans="39:41" x14ac:dyDescent="0.25">
      <c r="AM1169" s="275"/>
      <c r="AN1169" s="275"/>
      <c r="AO1169" s="276"/>
    </row>
    <row r="1170" spans="39:41" x14ac:dyDescent="0.25">
      <c r="AM1170" s="275"/>
      <c r="AN1170" s="275"/>
      <c r="AO1170" s="276"/>
    </row>
    <row r="1171" spans="39:41" x14ac:dyDescent="0.25">
      <c r="AM1171" s="275"/>
      <c r="AN1171" s="275"/>
      <c r="AO1171" s="276"/>
    </row>
    <row r="1172" spans="39:41" x14ac:dyDescent="0.25">
      <c r="AM1172" s="275"/>
      <c r="AN1172" s="275"/>
      <c r="AO1172" s="276"/>
    </row>
    <row r="1173" spans="39:41" x14ac:dyDescent="0.25">
      <c r="AM1173" s="275"/>
      <c r="AN1173" s="275"/>
      <c r="AO1173" s="276"/>
    </row>
    <row r="1174" spans="39:41" x14ac:dyDescent="0.25">
      <c r="AM1174" s="275"/>
      <c r="AN1174" s="275"/>
      <c r="AO1174" s="276"/>
    </row>
    <row r="1175" spans="39:41" x14ac:dyDescent="0.25">
      <c r="AM1175" s="275"/>
      <c r="AN1175" s="275"/>
      <c r="AO1175" s="276"/>
    </row>
    <row r="1176" spans="39:41" x14ac:dyDescent="0.25">
      <c r="AM1176" s="275"/>
      <c r="AN1176" s="275"/>
      <c r="AO1176" s="276"/>
    </row>
    <row r="1177" spans="39:41" x14ac:dyDescent="0.25">
      <c r="AM1177" s="275"/>
      <c r="AN1177" s="275"/>
      <c r="AO1177" s="276"/>
    </row>
    <row r="1178" spans="39:41" x14ac:dyDescent="0.25">
      <c r="AM1178" s="275"/>
      <c r="AN1178" s="275"/>
      <c r="AO1178" s="276"/>
    </row>
    <row r="1179" spans="39:41" x14ac:dyDescent="0.25">
      <c r="AM1179" s="275"/>
      <c r="AN1179" s="275"/>
      <c r="AO1179" s="276"/>
    </row>
    <row r="1180" spans="39:41" x14ac:dyDescent="0.25">
      <c r="AM1180" s="275"/>
      <c r="AN1180" s="275"/>
      <c r="AO1180" s="276"/>
    </row>
    <row r="1181" spans="39:41" x14ac:dyDescent="0.25">
      <c r="AM1181" s="275"/>
      <c r="AN1181" s="275"/>
      <c r="AO1181" s="276"/>
    </row>
    <row r="1182" spans="39:41" x14ac:dyDescent="0.25">
      <c r="AM1182" s="275"/>
      <c r="AN1182" s="275"/>
      <c r="AO1182" s="276"/>
    </row>
    <row r="1183" spans="39:41" x14ac:dyDescent="0.25">
      <c r="AM1183" s="275"/>
      <c r="AN1183" s="275"/>
      <c r="AO1183" s="276"/>
    </row>
    <row r="1184" spans="39:41" x14ac:dyDescent="0.25">
      <c r="AM1184" s="275"/>
      <c r="AN1184" s="275"/>
      <c r="AO1184" s="276"/>
    </row>
    <row r="1185" spans="39:41" x14ac:dyDescent="0.25">
      <c r="AM1185" s="275"/>
      <c r="AN1185" s="275"/>
      <c r="AO1185" s="276"/>
    </row>
    <row r="1186" spans="39:41" x14ac:dyDescent="0.25">
      <c r="AM1186" s="275"/>
      <c r="AN1186" s="275"/>
      <c r="AO1186" s="276"/>
    </row>
    <row r="1187" spans="39:41" x14ac:dyDescent="0.25">
      <c r="AM1187" s="275"/>
      <c r="AN1187" s="275"/>
      <c r="AO1187" s="276"/>
    </row>
    <row r="1188" spans="39:41" x14ac:dyDescent="0.25">
      <c r="AM1188" s="275"/>
      <c r="AN1188" s="275"/>
      <c r="AO1188" s="276"/>
    </row>
    <row r="1189" spans="39:41" x14ac:dyDescent="0.25">
      <c r="AM1189" s="275"/>
      <c r="AN1189" s="275"/>
      <c r="AO1189" s="276"/>
    </row>
    <row r="1190" spans="39:41" x14ac:dyDescent="0.25">
      <c r="AM1190" s="275"/>
      <c r="AN1190" s="275"/>
      <c r="AO1190" s="276"/>
    </row>
    <row r="1191" spans="39:41" x14ac:dyDescent="0.25">
      <c r="AM1191" s="275"/>
      <c r="AN1191" s="275"/>
      <c r="AO1191" s="276"/>
    </row>
    <row r="1192" spans="39:41" x14ac:dyDescent="0.25">
      <c r="AM1192" s="275"/>
      <c r="AN1192" s="275"/>
      <c r="AO1192" s="276"/>
    </row>
    <row r="1193" spans="39:41" x14ac:dyDescent="0.25">
      <c r="AM1193" s="275"/>
      <c r="AN1193" s="275"/>
      <c r="AO1193" s="276"/>
    </row>
    <row r="1194" spans="39:41" x14ac:dyDescent="0.25">
      <c r="AM1194" s="275"/>
      <c r="AN1194" s="275"/>
      <c r="AO1194" s="276"/>
    </row>
    <row r="1195" spans="39:41" x14ac:dyDescent="0.25">
      <c r="AM1195" s="275"/>
      <c r="AN1195" s="275"/>
      <c r="AO1195" s="276"/>
    </row>
    <row r="1196" spans="39:41" x14ac:dyDescent="0.25">
      <c r="AM1196" s="275"/>
      <c r="AN1196" s="275"/>
      <c r="AO1196" s="276"/>
    </row>
    <row r="1197" spans="39:41" x14ac:dyDescent="0.25">
      <c r="AM1197" s="275"/>
      <c r="AN1197" s="275"/>
      <c r="AO1197" s="276"/>
    </row>
    <row r="1198" spans="39:41" x14ac:dyDescent="0.25">
      <c r="AM1198" s="275"/>
      <c r="AN1198" s="275"/>
      <c r="AO1198" s="276"/>
    </row>
    <row r="1199" spans="39:41" x14ac:dyDescent="0.25">
      <c r="AM1199" s="275"/>
      <c r="AN1199" s="275"/>
      <c r="AO1199" s="276"/>
    </row>
    <row r="1200" spans="39:41" x14ac:dyDescent="0.25">
      <c r="AM1200" s="275"/>
      <c r="AN1200" s="275"/>
      <c r="AO1200" s="276"/>
    </row>
    <row r="1201" spans="39:41" x14ac:dyDescent="0.25">
      <c r="AM1201" s="275"/>
      <c r="AN1201" s="275"/>
      <c r="AO1201" s="276"/>
    </row>
    <row r="1202" spans="39:41" x14ac:dyDescent="0.25">
      <c r="AM1202" s="275"/>
      <c r="AN1202" s="275"/>
      <c r="AO1202" s="276"/>
    </row>
    <row r="1203" spans="39:41" x14ac:dyDescent="0.25">
      <c r="AM1203" s="275"/>
      <c r="AN1203" s="275"/>
      <c r="AO1203" s="276"/>
    </row>
    <row r="1204" spans="39:41" x14ac:dyDescent="0.25">
      <c r="AM1204" s="275"/>
      <c r="AN1204" s="275"/>
      <c r="AO1204" s="276"/>
    </row>
    <row r="1205" spans="39:41" x14ac:dyDescent="0.25">
      <c r="AM1205" s="275"/>
      <c r="AN1205" s="275"/>
      <c r="AO1205" s="276"/>
    </row>
    <row r="1206" spans="39:41" x14ac:dyDescent="0.25">
      <c r="AM1206" s="275"/>
      <c r="AN1206" s="275"/>
      <c r="AO1206" s="276"/>
    </row>
    <row r="1207" spans="39:41" x14ac:dyDescent="0.25">
      <c r="AM1207" s="275"/>
      <c r="AN1207" s="275"/>
      <c r="AO1207" s="276"/>
    </row>
    <row r="1208" spans="39:41" x14ac:dyDescent="0.25">
      <c r="AM1208" s="275"/>
      <c r="AN1208" s="275"/>
      <c r="AO1208" s="276"/>
    </row>
    <row r="1209" spans="39:41" x14ac:dyDescent="0.25">
      <c r="AM1209" s="275"/>
      <c r="AN1209" s="275"/>
      <c r="AO1209" s="276"/>
    </row>
    <row r="1210" spans="39:41" x14ac:dyDescent="0.25">
      <c r="AM1210" s="275"/>
      <c r="AN1210" s="275"/>
      <c r="AO1210" s="276"/>
    </row>
    <row r="1211" spans="39:41" x14ac:dyDescent="0.25">
      <c r="AM1211" s="275"/>
      <c r="AN1211" s="275"/>
      <c r="AO1211" s="276"/>
    </row>
    <row r="1212" spans="39:41" x14ac:dyDescent="0.25">
      <c r="AM1212" s="275"/>
      <c r="AN1212" s="275"/>
      <c r="AO1212" s="276"/>
    </row>
    <row r="1213" spans="39:41" x14ac:dyDescent="0.25">
      <c r="AM1213" s="275"/>
      <c r="AN1213" s="275"/>
      <c r="AO1213" s="276"/>
    </row>
    <row r="1214" spans="39:41" x14ac:dyDescent="0.25">
      <c r="AM1214" s="275"/>
      <c r="AN1214" s="275"/>
      <c r="AO1214" s="276"/>
    </row>
    <row r="1215" spans="39:41" x14ac:dyDescent="0.25">
      <c r="AM1215" s="275"/>
      <c r="AN1215" s="275"/>
      <c r="AO1215" s="276"/>
    </row>
    <row r="1216" spans="39:41" x14ac:dyDescent="0.25">
      <c r="AM1216" s="275"/>
      <c r="AN1216" s="275"/>
      <c r="AO1216" s="276"/>
    </row>
    <row r="1217" spans="39:41" x14ac:dyDescent="0.25">
      <c r="AM1217" s="275"/>
      <c r="AN1217" s="275"/>
      <c r="AO1217" s="276"/>
    </row>
    <row r="1218" spans="39:41" x14ac:dyDescent="0.25">
      <c r="AM1218" s="275"/>
      <c r="AN1218" s="275"/>
      <c r="AO1218" s="276"/>
    </row>
    <row r="1219" spans="39:41" x14ac:dyDescent="0.25">
      <c r="AM1219" s="275"/>
      <c r="AN1219" s="275"/>
      <c r="AO1219" s="276"/>
    </row>
    <row r="1220" spans="39:41" x14ac:dyDescent="0.25">
      <c r="AM1220" s="275"/>
      <c r="AN1220" s="275"/>
      <c r="AO1220" s="276"/>
    </row>
    <row r="1221" spans="39:41" x14ac:dyDescent="0.25">
      <c r="AM1221" s="275"/>
      <c r="AN1221" s="275"/>
      <c r="AO1221" s="276"/>
    </row>
    <row r="1222" spans="39:41" x14ac:dyDescent="0.25">
      <c r="AM1222" s="275"/>
      <c r="AN1222" s="275"/>
      <c r="AO1222" s="276"/>
    </row>
    <row r="1223" spans="39:41" x14ac:dyDescent="0.25">
      <c r="AM1223" s="275"/>
      <c r="AN1223" s="275"/>
      <c r="AO1223" s="276"/>
    </row>
    <row r="1224" spans="39:41" x14ac:dyDescent="0.25">
      <c r="AM1224" s="275"/>
      <c r="AN1224" s="275"/>
      <c r="AO1224" s="276"/>
    </row>
    <row r="1225" spans="39:41" x14ac:dyDescent="0.25">
      <c r="AM1225" s="275"/>
      <c r="AN1225" s="275"/>
      <c r="AO1225" s="276"/>
    </row>
    <row r="1226" spans="39:41" x14ac:dyDescent="0.25">
      <c r="AM1226" s="275"/>
      <c r="AN1226" s="275"/>
      <c r="AO1226" s="276"/>
    </row>
    <row r="1227" spans="39:41" x14ac:dyDescent="0.25">
      <c r="AM1227" s="275"/>
      <c r="AN1227" s="275"/>
      <c r="AO1227" s="276"/>
    </row>
    <row r="1228" spans="39:41" x14ac:dyDescent="0.25">
      <c r="AM1228" s="275"/>
      <c r="AN1228" s="275"/>
      <c r="AO1228" s="276"/>
    </row>
    <row r="1229" spans="39:41" x14ac:dyDescent="0.25">
      <c r="AM1229" s="275"/>
      <c r="AN1229" s="275"/>
      <c r="AO1229" s="276"/>
    </row>
    <row r="1230" spans="39:41" x14ac:dyDescent="0.25">
      <c r="AM1230" s="275"/>
      <c r="AN1230" s="275"/>
      <c r="AO1230" s="276"/>
    </row>
    <row r="1231" spans="39:41" x14ac:dyDescent="0.25">
      <c r="AM1231" s="275"/>
      <c r="AN1231" s="275"/>
      <c r="AO1231" s="276"/>
    </row>
    <row r="1232" spans="39:41" x14ac:dyDescent="0.25">
      <c r="AM1232" s="275"/>
      <c r="AN1232" s="275"/>
      <c r="AO1232" s="276"/>
    </row>
    <row r="1233" spans="39:41" x14ac:dyDescent="0.25">
      <c r="AM1233" s="275"/>
      <c r="AN1233" s="275"/>
      <c r="AO1233" s="276"/>
    </row>
    <row r="1234" spans="39:41" x14ac:dyDescent="0.25">
      <c r="AM1234" s="275"/>
      <c r="AN1234" s="275"/>
      <c r="AO1234" s="276"/>
    </row>
    <row r="1235" spans="39:41" x14ac:dyDescent="0.25">
      <c r="AM1235" s="275"/>
      <c r="AN1235" s="275"/>
      <c r="AO1235" s="276"/>
    </row>
    <row r="1236" spans="39:41" x14ac:dyDescent="0.25">
      <c r="AM1236" s="275"/>
      <c r="AN1236" s="275"/>
      <c r="AO1236" s="276"/>
    </row>
    <row r="1237" spans="39:41" x14ac:dyDescent="0.25">
      <c r="AM1237" s="275"/>
      <c r="AN1237" s="275"/>
      <c r="AO1237" s="276"/>
    </row>
    <row r="1238" spans="39:41" x14ac:dyDescent="0.25">
      <c r="AM1238" s="275"/>
      <c r="AN1238" s="275"/>
      <c r="AO1238" s="276"/>
    </row>
    <row r="1239" spans="39:41" x14ac:dyDescent="0.25">
      <c r="AM1239" s="275"/>
      <c r="AN1239" s="275"/>
      <c r="AO1239" s="276"/>
    </row>
    <row r="1240" spans="39:41" x14ac:dyDescent="0.25">
      <c r="AM1240" s="275"/>
      <c r="AN1240" s="275"/>
      <c r="AO1240" s="276"/>
    </row>
    <row r="1241" spans="39:41" x14ac:dyDescent="0.25">
      <c r="AM1241" s="275"/>
      <c r="AN1241" s="275"/>
      <c r="AO1241" s="276"/>
    </row>
    <row r="1242" spans="39:41" x14ac:dyDescent="0.25">
      <c r="AM1242" s="275"/>
      <c r="AN1242" s="275"/>
      <c r="AO1242" s="276"/>
    </row>
    <row r="1243" spans="39:41" x14ac:dyDescent="0.25">
      <c r="AM1243" s="275"/>
      <c r="AN1243" s="275"/>
      <c r="AO1243" s="276"/>
    </row>
    <row r="1244" spans="39:41" x14ac:dyDescent="0.25">
      <c r="AM1244" s="275"/>
      <c r="AN1244" s="275"/>
      <c r="AO1244" s="276"/>
    </row>
    <row r="1245" spans="39:41" x14ac:dyDescent="0.25">
      <c r="AM1245" s="275"/>
      <c r="AN1245" s="275"/>
      <c r="AO1245" s="276"/>
    </row>
    <row r="1246" spans="39:41" x14ac:dyDescent="0.25">
      <c r="AM1246" s="275"/>
      <c r="AN1246" s="275"/>
      <c r="AO1246" s="276"/>
    </row>
    <row r="1247" spans="39:41" x14ac:dyDescent="0.25">
      <c r="AM1247" s="275"/>
      <c r="AN1247" s="275"/>
      <c r="AO1247" s="276"/>
    </row>
    <row r="1248" spans="39:41" x14ac:dyDescent="0.25">
      <c r="AM1248" s="275"/>
      <c r="AN1248" s="275"/>
      <c r="AO1248" s="276"/>
    </row>
    <row r="1249" spans="39:41" x14ac:dyDescent="0.25">
      <c r="AM1249" s="275"/>
      <c r="AN1249" s="275"/>
      <c r="AO1249" s="276"/>
    </row>
    <row r="1250" spans="39:41" x14ac:dyDescent="0.25">
      <c r="AM1250" s="275"/>
      <c r="AN1250" s="275"/>
      <c r="AO1250" s="276"/>
    </row>
    <row r="1251" spans="39:41" x14ac:dyDescent="0.25">
      <c r="AM1251" s="275"/>
      <c r="AN1251" s="275"/>
      <c r="AO1251" s="276"/>
    </row>
    <row r="1252" spans="39:41" x14ac:dyDescent="0.25">
      <c r="AM1252" s="275"/>
      <c r="AN1252" s="275"/>
      <c r="AO1252" s="276"/>
    </row>
    <row r="1253" spans="39:41" x14ac:dyDescent="0.25">
      <c r="AM1253" s="275"/>
      <c r="AN1253" s="275"/>
      <c r="AO1253" s="276"/>
    </row>
    <row r="1254" spans="39:41" x14ac:dyDescent="0.25">
      <c r="AM1254" s="275"/>
      <c r="AN1254" s="275"/>
      <c r="AO1254" s="276"/>
    </row>
    <row r="1255" spans="39:41" x14ac:dyDescent="0.25">
      <c r="AM1255" s="275"/>
      <c r="AN1255" s="275"/>
      <c r="AO1255" s="276"/>
    </row>
    <row r="1256" spans="39:41" x14ac:dyDescent="0.25">
      <c r="AM1256" s="275"/>
      <c r="AN1256" s="275"/>
      <c r="AO1256" s="276"/>
    </row>
    <row r="1257" spans="39:41" x14ac:dyDescent="0.25">
      <c r="AM1257" s="275"/>
      <c r="AN1257" s="275"/>
      <c r="AO1257" s="276"/>
    </row>
    <row r="1258" spans="39:41" x14ac:dyDescent="0.25">
      <c r="AM1258" s="275"/>
      <c r="AN1258" s="275"/>
      <c r="AO1258" s="276"/>
    </row>
    <row r="1259" spans="39:41" x14ac:dyDescent="0.25">
      <c r="AM1259" s="275"/>
      <c r="AN1259" s="275"/>
      <c r="AO1259" s="276"/>
    </row>
    <row r="1260" spans="39:41" x14ac:dyDescent="0.25">
      <c r="AM1260" s="275"/>
      <c r="AN1260" s="275"/>
      <c r="AO1260" s="276"/>
    </row>
    <row r="1261" spans="39:41" x14ac:dyDescent="0.25">
      <c r="AM1261" s="275"/>
      <c r="AN1261" s="275"/>
      <c r="AO1261" s="276"/>
    </row>
    <row r="1262" spans="39:41" x14ac:dyDescent="0.25">
      <c r="AM1262" s="275"/>
      <c r="AN1262" s="275"/>
      <c r="AO1262" s="276"/>
    </row>
    <row r="1263" spans="39:41" x14ac:dyDescent="0.25">
      <c r="AM1263" s="275"/>
      <c r="AN1263" s="275"/>
      <c r="AO1263" s="276"/>
    </row>
    <row r="1264" spans="39:41" x14ac:dyDescent="0.25">
      <c r="AM1264" s="275"/>
      <c r="AN1264" s="275"/>
      <c r="AO1264" s="276"/>
    </row>
    <row r="1265" spans="39:41" x14ac:dyDescent="0.25">
      <c r="AM1265" s="275"/>
      <c r="AN1265" s="275"/>
      <c r="AO1265" s="276"/>
    </row>
    <row r="1266" spans="39:41" x14ac:dyDescent="0.25">
      <c r="AM1266" s="275"/>
      <c r="AN1266" s="275"/>
      <c r="AO1266" s="276"/>
    </row>
    <row r="1267" spans="39:41" x14ac:dyDescent="0.25">
      <c r="AM1267" s="275"/>
      <c r="AN1267" s="275"/>
      <c r="AO1267" s="276"/>
    </row>
    <row r="1268" spans="39:41" x14ac:dyDescent="0.25">
      <c r="AM1268" s="275"/>
      <c r="AN1268" s="275"/>
      <c r="AO1268" s="276"/>
    </row>
    <row r="1269" spans="39:41" x14ac:dyDescent="0.25">
      <c r="AM1269" s="275"/>
      <c r="AN1269" s="275"/>
      <c r="AO1269" s="276"/>
    </row>
    <row r="1270" spans="39:41" x14ac:dyDescent="0.25">
      <c r="AM1270" s="275"/>
      <c r="AN1270" s="275"/>
      <c r="AO1270" s="276"/>
    </row>
    <row r="1271" spans="39:41" x14ac:dyDescent="0.25">
      <c r="AM1271" s="275"/>
      <c r="AN1271" s="275"/>
      <c r="AO1271" s="276"/>
    </row>
    <row r="1272" spans="39:41" x14ac:dyDescent="0.25">
      <c r="AM1272" s="275"/>
      <c r="AN1272" s="275"/>
      <c r="AO1272" s="276"/>
    </row>
    <row r="1273" spans="39:41" x14ac:dyDescent="0.25">
      <c r="AM1273" s="275"/>
      <c r="AN1273" s="275"/>
      <c r="AO1273" s="276"/>
    </row>
    <row r="1274" spans="39:41" x14ac:dyDescent="0.25">
      <c r="AM1274" s="275"/>
      <c r="AN1274" s="275"/>
      <c r="AO1274" s="276"/>
    </row>
    <row r="1275" spans="39:41" x14ac:dyDescent="0.25">
      <c r="AM1275" s="275"/>
      <c r="AN1275" s="275"/>
      <c r="AO1275" s="276"/>
    </row>
    <row r="1276" spans="39:41" x14ac:dyDescent="0.25">
      <c r="AM1276" s="275"/>
      <c r="AN1276" s="275"/>
      <c r="AO1276" s="276"/>
    </row>
    <row r="1277" spans="39:41" x14ac:dyDescent="0.25">
      <c r="AM1277" s="275"/>
      <c r="AN1277" s="275"/>
      <c r="AO1277" s="276"/>
    </row>
    <row r="1278" spans="39:41" x14ac:dyDescent="0.25">
      <c r="AM1278" s="275"/>
      <c r="AN1278" s="275"/>
      <c r="AO1278" s="276"/>
    </row>
    <row r="1279" spans="39:41" x14ac:dyDescent="0.25">
      <c r="AM1279" s="275"/>
      <c r="AN1279" s="275"/>
      <c r="AO1279" s="276"/>
    </row>
    <row r="1280" spans="39:41" x14ac:dyDescent="0.25">
      <c r="AM1280" s="275"/>
      <c r="AN1280" s="275"/>
      <c r="AO1280" s="276"/>
    </row>
    <row r="1281" spans="39:41" x14ac:dyDescent="0.25">
      <c r="AM1281" s="275"/>
      <c r="AN1281" s="275"/>
      <c r="AO1281" s="276"/>
    </row>
    <row r="1282" spans="39:41" x14ac:dyDescent="0.25">
      <c r="AM1282" s="275"/>
      <c r="AN1282" s="275"/>
      <c r="AO1282" s="276"/>
    </row>
    <row r="1283" spans="39:41" x14ac:dyDescent="0.25">
      <c r="AM1283" s="275"/>
      <c r="AN1283" s="275"/>
      <c r="AO1283" s="276"/>
    </row>
    <row r="1284" spans="39:41" x14ac:dyDescent="0.25">
      <c r="AM1284" s="275"/>
      <c r="AN1284" s="275"/>
      <c r="AO1284" s="276"/>
    </row>
    <row r="1285" spans="39:41" x14ac:dyDescent="0.25">
      <c r="AM1285" s="275"/>
      <c r="AN1285" s="275"/>
      <c r="AO1285" s="276"/>
    </row>
    <row r="1286" spans="39:41" x14ac:dyDescent="0.25">
      <c r="AM1286" s="275"/>
      <c r="AN1286" s="275"/>
      <c r="AO1286" s="276"/>
    </row>
    <row r="1287" spans="39:41" x14ac:dyDescent="0.25">
      <c r="AM1287" s="275"/>
      <c r="AN1287" s="275"/>
      <c r="AO1287" s="276"/>
    </row>
    <row r="1288" spans="39:41" x14ac:dyDescent="0.25">
      <c r="AM1288" s="275"/>
      <c r="AN1288" s="275"/>
      <c r="AO1288" s="276"/>
    </row>
    <row r="1289" spans="39:41" x14ac:dyDescent="0.25">
      <c r="AM1289" s="275"/>
      <c r="AN1289" s="275"/>
      <c r="AO1289" s="276"/>
    </row>
    <row r="1290" spans="39:41" x14ac:dyDescent="0.25">
      <c r="AM1290" s="275"/>
      <c r="AN1290" s="275"/>
      <c r="AO1290" s="276"/>
    </row>
    <row r="1291" spans="39:41" x14ac:dyDescent="0.25">
      <c r="AM1291" s="275"/>
      <c r="AN1291" s="275"/>
      <c r="AO1291" s="276"/>
    </row>
    <row r="1292" spans="39:41" x14ac:dyDescent="0.25">
      <c r="AM1292" s="275"/>
      <c r="AN1292" s="275"/>
      <c r="AO1292" s="276"/>
    </row>
    <row r="1293" spans="39:41" x14ac:dyDescent="0.25">
      <c r="AM1293" s="275"/>
      <c r="AN1293" s="275"/>
      <c r="AO1293" s="276"/>
    </row>
    <row r="1294" spans="39:41" x14ac:dyDescent="0.25">
      <c r="AM1294" s="275"/>
      <c r="AN1294" s="275"/>
      <c r="AO1294" s="276"/>
    </row>
    <row r="1295" spans="39:41" x14ac:dyDescent="0.25">
      <c r="AM1295" s="275"/>
      <c r="AN1295" s="275"/>
      <c r="AO1295" s="276"/>
    </row>
    <row r="1296" spans="39:41" x14ac:dyDescent="0.25">
      <c r="AM1296" s="275"/>
      <c r="AN1296" s="275"/>
      <c r="AO1296" s="276"/>
    </row>
    <row r="1297" spans="39:41" x14ac:dyDescent="0.25">
      <c r="AM1297" s="275"/>
      <c r="AN1297" s="275"/>
      <c r="AO1297" s="276"/>
    </row>
    <row r="1298" spans="39:41" x14ac:dyDescent="0.25">
      <c r="AM1298" s="275"/>
      <c r="AN1298" s="275"/>
      <c r="AO1298" s="276"/>
    </row>
    <row r="1299" spans="39:41" x14ac:dyDescent="0.25">
      <c r="AM1299" s="275"/>
      <c r="AN1299" s="275"/>
      <c r="AO1299" s="276"/>
    </row>
    <row r="1300" spans="39:41" x14ac:dyDescent="0.25">
      <c r="AM1300" s="275"/>
      <c r="AN1300" s="275"/>
      <c r="AO1300" s="276"/>
    </row>
    <row r="1301" spans="39:41" x14ac:dyDescent="0.25">
      <c r="AM1301" s="275"/>
      <c r="AN1301" s="275"/>
      <c r="AO1301" s="276"/>
    </row>
    <row r="1302" spans="39:41" x14ac:dyDescent="0.25">
      <c r="AM1302" s="275"/>
      <c r="AN1302" s="275"/>
      <c r="AO1302" s="276"/>
    </row>
    <row r="1303" spans="39:41" x14ac:dyDescent="0.25">
      <c r="AM1303" s="275"/>
      <c r="AN1303" s="275"/>
      <c r="AO1303" s="276"/>
    </row>
    <row r="1304" spans="39:41" x14ac:dyDescent="0.25">
      <c r="AM1304" s="275"/>
      <c r="AN1304" s="275"/>
      <c r="AO1304" s="276"/>
    </row>
    <row r="1305" spans="39:41" x14ac:dyDescent="0.25">
      <c r="AM1305" s="275"/>
      <c r="AN1305" s="275"/>
      <c r="AO1305" s="276"/>
    </row>
    <row r="1306" spans="39:41" x14ac:dyDescent="0.25">
      <c r="AM1306" s="275"/>
      <c r="AN1306" s="275"/>
      <c r="AO1306" s="276"/>
    </row>
    <row r="1307" spans="39:41" x14ac:dyDescent="0.25">
      <c r="AM1307" s="275"/>
      <c r="AN1307" s="275"/>
      <c r="AO1307" s="276"/>
    </row>
    <row r="1308" spans="39:41" x14ac:dyDescent="0.25">
      <c r="AM1308" s="275"/>
      <c r="AN1308" s="275"/>
      <c r="AO1308" s="276"/>
    </row>
    <row r="1309" spans="39:41" x14ac:dyDescent="0.25">
      <c r="AM1309" s="275"/>
      <c r="AN1309" s="275"/>
      <c r="AO1309" s="276"/>
    </row>
    <row r="1310" spans="39:41" x14ac:dyDescent="0.25">
      <c r="AM1310" s="275"/>
      <c r="AN1310" s="275"/>
      <c r="AO1310" s="276"/>
    </row>
    <row r="1311" spans="39:41" x14ac:dyDescent="0.25">
      <c r="AM1311" s="275"/>
      <c r="AN1311" s="275"/>
      <c r="AO1311" s="276"/>
    </row>
    <row r="1312" spans="39:41" x14ac:dyDescent="0.25">
      <c r="AM1312" s="275"/>
      <c r="AN1312" s="275"/>
      <c r="AO1312" s="276"/>
    </row>
    <row r="1313" spans="39:41" x14ac:dyDescent="0.25">
      <c r="AM1313" s="275"/>
      <c r="AN1313" s="275"/>
      <c r="AO1313" s="276"/>
    </row>
    <row r="1314" spans="39:41" x14ac:dyDescent="0.25">
      <c r="AM1314" s="275"/>
      <c r="AN1314" s="275"/>
      <c r="AO1314" s="276"/>
    </row>
    <row r="1315" spans="39:41" x14ac:dyDescent="0.25">
      <c r="AM1315" s="275"/>
      <c r="AN1315" s="275"/>
      <c r="AO1315" s="276"/>
    </row>
    <row r="1316" spans="39:41" x14ac:dyDescent="0.25">
      <c r="AM1316" s="275"/>
      <c r="AN1316" s="275"/>
      <c r="AO1316" s="276"/>
    </row>
    <row r="1317" spans="39:41" x14ac:dyDescent="0.25">
      <c r="AM1317" s="275"/>
      <c r="AN1317" s="275"/>
      <c r="AO1317" s="276"/>
    </row>
    <row r="1318" spans="39:41" x14ac:dyDescent="0.25">
      <c r="AM1318" s="275"/>
      <c r="AN1318" s="275"/>
      <c r="AO1318" s="276"/>
    </row>
    <row r="1319" spans="39:41" x14ac:dyDescent="0.25">
      <c r="AM1319" s="275"/>
      <c r="AN1319" s="275"/>
      <c r="AO1319" s="276"/>
    </row>
    <row r="1320" spans="39:41" x14ac:dyDescent="0.25">
      <c r="AM1320" s="275"/>
      <c r="AN1320" s="275"/>
      <c r="AO1320" s="276"/>
    </row>
    <row r="1321" spans="39:41" x14ac:dyDescent="0.25">
      <c r="AM1321" s="275"/>
      <c r="AN1321" s="275"/>
      <c r="AO1321" s="276"/>
    </row>
    <row r="1322" spans="39:41" x14ac:dyDescent="0.25">
      <c r="AM1322" s="275"/>
      <c r="AN1322" s="275"/>
      <c r="AO1322" s="276"/>
    </row>
    <row r="1323" spans="39:41" x14ac:dyDescent="0.25">
      <c r="AM1323" s="275"/>
      <c r="AN1323" s="275"/>
      <c r="AO1323" s="276"/>
    </row>
    <row r="1324" spans="39:41" x14ac:dyDescent="0.25">
      <c r="AM1324" s="275"/>
      <c r="AN1324" s="275"/>
      <c r="AO1324" s="276"/>
    </row>
    <row r="1325" spans="39:41" x14ac:dyDescent="0.25">
      <c r="AM1325" s="275"/>
      <c r="AN1325" s="275"/>
      <c r="AO1325" s="276"/>
    </row>
    <row r="1326" spans="39:41" x14ac:dyDescent="0.25">
      <c r="AM1326" s="275"/>
      <c r="AN1326" s="275"/>
      <c r="AO1326" s="276"/>
    </row>
    <row r="1327" spans="39:41" x14ac:dyDescent="0.25">
      <c r="AM1327" s="275"/>
      <c r="AN1327" s="275"/>
      <c r="AO1327" s="276"/>
    </row>
    <row r="1328" spans="39:41" x14ac:dyDescent="0.25">
      <c r="AM1328" s="275"/>
      <c r="AN1328" s="275"/>
      <c r="AO1328" s="276"/>
    </row>
    <row r="1329" spans="39:41" x14ac:dyDescent="0.25">
      <c r="AM1329" s="275"/>
      <c r="AN1329" s="275"/>
      <c r="AO1329" s="276"/>
    </row>
    <row r="1330" spans="39:41" x14ac:dyDescent="0.25">
      <c r="AM1330" s="275"/>
      <c r="AN1330" s="275"/>
      <c r="AO1330" s="276"/>
    </row>
    <row r="1331" spans="39:41" x14ac:dyDescent="0.25">
      <c r="AM1331" s="275"/>
      <c r="AN1331" s="275"/>
      <c r="AO1331" s="276"/>
    </row>
    <row r="1332" spans="39:41" x14ac:dyDescent="0.25">
      <c r="AM1332" s="275"/>
      <c r="AN1332" s="275"/>
      <c r="AO1332" s="276"/>
    </row>
    <row r="1333" spans="39:41" x14ac:dyDescent="0.25">
      <c r="AM1333" s="275"/>
      <c r="AN1333" s="275"/>
      <c r="AO1333" s="276"/>
    </row>
    <row r="1334" spans="39:41" x14ac:dyDescent="0.25">
      <c r="AM1334" s="275"/>
      <c r="AN1334" s="275"/>
      <c r="AO1334" s="276"/>
    </row>
    <row r="1335" spans="39:41" x14ac:dyDescent="0.25">
      <c r="AM1335" s="275"/>
      <c r="AN1335" s="275"/>
      <c r="AO1335" s="276"/>
    </row>
    <row r="1336" spans="39:41" x14ac:dyDescent="0.25">
      <c r="AM1336" s="275"/>
      <c r="AN1336" s="275"/>
      <c r="AO1336" s="276"/>
    </row>
    <row r="1337" spans="39:41" x14ac:dyDescent="0.25">
      <c r="AM1337" s="275"/>
      <c r="AN1337" s="275"/>
      <c r="AO1337" s="276"/>
    </row>
    <row r="1338" spans="39:41" x14ac:dyDescent="0.25">
      <c r="AM1338" s="275"/>
      <c r="AN1338" s="275"/>
      <c r="AO1338" s="276"/>
    </row>
    <row r="1339" spans="39:41" x14ac:dyDescent="0.25">
      <c r="AM1339" s="275"/>
      <c r="AN1339" s="275"/>
      <c r="AO1339" s="276"/>
    </row>
    <row r="1340" spans="39:41" x14ac:dyDescent="0.25">
      <c r="AM1340" s="275"/>
      <c r="AN1340" s="275"/>
      <c r="AO1340" s="276"/>
    </row>
    <row r="1341" spans="39:41" x14ac:dyDescent="0.25">
      <c r="AM1341" s="275"/>
      <c r="AN1341" s="275"/>
      <c r="AO1341" s="276"/>
    </row>
    <row r="1342" spans="39:41" x14ac:dyDescent="0.25">
      <c r="AM1342" s="275"/>
      <c r="AN1342" s="275"/>
      <c r="AO1342" s="276"/>
    </row>
    <row r="1343" spans="39:41" x14ac:dyDescent="0.25">
      <c r="AM1343" s="275"/>
      <c r="AN1343" s="275"/>
      <c r="AO1343" s="276"/>
    </row>
    <row r="1344" spans="39:41" x14ac:dyDescent="0.25">
      <c r="AM1344" s="275"/>
      <c r="AN1344" s="275"/>
      <c r="AO1344" s="276"/>
    </row>
    <row r="1345" spans="39:41" x14ac:dyDescent="0.25">
      <c r="AM1345" s="275"/>
      <c r="AN1345" s="275"/>
      <c r="AO1345" s="276"/>
    </row>
    <row r="1346" spans="39:41" x14ac:dyDescent="0.25">
      <c r="AM1346" s="275"/>
      <c r="AN1346" s="275"/>
      <c r="AO1346" s="276"/>
    </row>
    <row r="1347" spans="39:41" x14ac:dyDescent="0.25">
      <c r="AM1347" s="275"/>
      <c r="AN1347" s="275"/>
      <c r="AO1347" s="276"/>
    </row>
    <row r="1348" spans="39:41" x14ac:dyDescent="0.25">
      <c r="AM1348" s="275"/>
      <c r="AN1348" s="275"/>
      <c r="AO1348" s="276"/>
    </row>
    <row r="1349" spans="39:41" x14ac:dyDescent="0.25">
      <c r="AM1349" s="275"/>
      <c r="AN1349" s="275"/>
      <c r="AO1349" s="276"/>
    </row>
    <row r="1350" spans="39:41" x14ac:dyDescent="0.25">
      <c r="AM1350" s="275"/>
      <c r="AN1350" s="275"/>
      <c r="AO1350" s="276"/>
    </row>
    <row r="1351" spans="39:41" x14ac:dyDescent="0.25">
      <c r="AM1351" s="275"/>
      <c r="AN1351" s="275"/>
      <c r="AO1351" s="276"/>
    </row>
    <row r="1352" spans="39:41" x14ac:dyDescent="0.25">
      <c r="AM1352" s="275"/>
      <c r="AN1352" s="275"/>
      <c r="AO1352" s="276"/>
    </row>
    <row r="1353" spans="39:41" x14ac:dyDescent="0.25">
      <c r="AM1353" s="275"/>
      <c r="AN1353" s="275"/>
      <c r="AO1353" s="276"/>
    </row>
    <row r="1354" spans="39:41" x14ac:dyDescent="0.25">
      <c r="AM1354" s="275"/>
      <c r="AN1354" s="275"/>
      <c r="AO1354" s="276"/>
    </row>
    <row r="1355" spans="39:41" x14ac:dyDescent="0.25">
      <c r="AM1355" s="275"/>
      <c r="AN1355" s="275"/>
      <c r="AO1355" s="276"/>
    </row>
    <row r="1356" spans="39:41" x14ac:dyDescent="0.25">
      <c r="AM1356" s="275"/>
      <c r="AN1356" s="275"/>
      <c r="AO1356" s="276"/>
    </row>
    <row r="1357" spans="39:41" x14ac:dyDescent="0.25">
      <c r="AM1357" s="275"/>
      <c r="AN1357" s="275"/>
      <c r="AO1357" s="276"/>
    </row>
    <row r="1358" spans="39:41" x14ac:dyDescent="0.25">
      <c r="AM1358" s="275"/>
      <c r="AN1358" s="275"/>
      <c r="AO1358" s="276"/>
    </row>
    <row r="1359" spans="39:41" x14ac:dyDescent="0.25">
      <c r="AM1359" s="275"/>
      <c r="AN1359" s="275"/>
      <c r="AO1359" s="276"/>
    </row>
    <row r="1360" spans="39:41" x14ac:dyDescent="0.25">
      <c r="AM1360" s="275"/>
      <c r="AN1360" s="275"/>
      <c r="AO1360" s="276"/>
    </row>
    <row r="1361" spans="39:41" x14ac:dyDescent="0.25">
      <c r="AM1361" s="275"/>
      <c r="AN1361" s="275"/>
      <c r="AO1361" s="276"/>
    </row>
    <row r="1362" spans="39:41" x14ac:dyDescent="0.25">
      <c r="AM1362" s="275"/>
      <c r="AN1362" s="275"/>
      <c r="AO1362" s="276"/>
    </row>
    <row r="1363" spans="39:41" x14ac:dyDescent="0.25">
      <c r="AM1363" s="275"/>
      <c r="AN1363" s="275"/>
      <c r="AO1363" s="276"/>
    </row>
    <row r="1364" spans="39:41" x14ac:dyDescent="0.25">
      <c r="AM1364" s="275"/>
      <c r="AN1364" s="275"/>
      <c r="AO1364" s="276"/>
    </row>
    <row r="1365" spans="39:41" x14ac:dyDescent="0.25">
      <c r="AM1365" s="275"/>
      <c r="AN1365" s="275"/>
      <c r="AO1365" s="276"/>
    </row>
    <row r="1366" spans="39:41" x14ac:dyDescent="0.25">
      <c r="AM1366" s="275"/>
      <c r="AN1366" s="275"/>
      <c r="AO1366" s="276"/>
    </row>
    <row r="1367" spans="39:41" x14ac:dyDescent="0.25">
      <c r="AM1367" s="275"/>
      <c r="AN1367" s="275"/>
      <c r="AO1367" s="276"/>
    </row>
    <row r="1368" spans="39:41" x14ac:dyDescent="0.25">
      <c r="AM1368" s="275"/>
      <c r="AN1368" s="275"/>
      <c r="AO1368" s="276"/>
    </row>
    <row r="1369" spans="39:41" x14ac:dyDescent="0.25">
      <c r="AM1369" s="275"/>
      <c r="AN1369" s="275"/>
      <c r="AO1369" s="276"/>
    </row>
    <row r="1370" spans="39:41" x14ac:dyDescent="0.25">
      <c r="AM1370" s="275"/>
      <c r="AN1370" s="275"/>
      <c r="AO1370" s="276"/>
    </row>
    <row r="1371" spans="39:41" x14ac:dyDescent="0.25">
      <c r="AM1371" s="275"/>
      <c r="AN1371" s="275"/>
      <c r="AO1371" s="276"/>
    </row>
    <row r="1372" spans="39:41" x14ac:dyDescent="0.25">
      <c r="AM1372" s="275"/>
      <c r="AN1372" s="275"/>
      <c r="AO1372" s="276"/>
    </row>
    <row r="1373" spans="39:41" x14ac:dyDescent="0.25">
      <c r="AM1373" s="275"/>
      <c r="AN1373" s="275"/>
      <c r="AO1373" s="276"/>
    </row>
    <row r="1374" spans="39:41" x14ac:dyDescent="0.25">
      <c r="AM1374" s="275"/>
      <c r="AN1374" s="275"/>
      <c r="AO1374" s="276"/>
    </row>
    <row r="1375" spans="39:41" x14ac:dyDescent="0.25">
      <c r="AM1375" s="275"/>
      <c r="AN1375" s="275"/>
      <c r="AO1375" s="276"/>
    </row>
    <row r="1376" spans="39:41" x14ac:dyDescent="0.25">
      <c r="AM1376" s="275"/>
      <c r="AN1376" s="275"/>
      <c r="AO1376" s="276"/>
    </row>
    <row r="1377" spans="39:41" x14ac:dyDescent="0.25">
      <c r="AM1377" s="275"/>
      <c r="AN1377" s="275"/>
      <c r="AO1377" s="276"/>
    </row>
    <row r="1378" spans="39:41" x14ac:dyDescent="0.25">
      <c r="AM1378" s="275"/>
      <c r="AN1378" s="275"/>
      <c r="AO1378" s="276"/>
    </row>
    <row r="1379" spans="39:41" x14ac:dyDescent="0.25">
      <c r="AM1379" s="275"/>
      <c r="AN1379" s="275"/>
      <c r="AO1379" s="276"/>
    </row>
    <row r="1380" spans="39:41" x14ac:dyDescent="0.25">
      <c r="AM1380" s="275"/>
      <c r="AN1380" s="275"/>
      <c r="AO1380" s="276"/>
    </row>
    <row r="1381" spans="39:41" x14ac:dyDescent="0.25">
      <c r="AM1381" s="275"/>
      <c r="AN1381" s="275"/>
      <c r="AO1381" s="276"/>
    </row>
    <row r="1382" spans="39:41" x14ac:dyDescent="0.25">
      <c r="AM1382" s="275"/>
      <c r="AN1382" s="275"/>
      <c r="AO1382" s="276"/>
    </row>
    <row r="1383" spans="39:41" x14ac:dyDescent="0.25">
      <c r="AM1383" s="275"/>
      <c r="AN1383" s="275"/>
      <c r="AO1383" s="276"/>
    </row>
    <row r="1384" spans="39:41" x14ac:dyDescent="0.25">
      <c r="AM1384" s="275"/>
      <c r="AN1384" s="275"/>
      <c r="AO1384" s="276"/>
    </row>
    <row r="1385" spans="39:41" x14ac:dyDescent="0.25">
      <c r="AM1385" s="275"/>
      <c r="AN1385" s="275"/>
      <c r="AO1385" s="276"/>
    </row>
    <row r="1386" spans="39:41" x14ac:dyDescent="0.25">
      <c r="AM1386" s="275"/>
      <c r="AN1386" s="275"/>
      <c r="AO1386" s="276"/>
    </row>
    <row r="1387" spans="39:41" x14ac:dyDescent="0.25">
      <c r="AM1387" s="275"/>
      <c r="AN1387" s="275"/>
      <c r="AO1387" s="276"/>
    </row>
    <row r="1388" spans="39:41" x14ac:dyDescent="0.25">
      <c r="AM1388" s="275"/>
      <c r="AN1388" s="275"/>
      <c r="AO1388" s="276"/>
    </row>
    <row r="1389" spans="39:41" x14ac:dyDescent="0.25">
      <c r="AM1389" s="275"/>
      <c r="AN1389" s="275"/>
      <c r="AO1389" s="276"/>
    </row>
    <row r="1390" spans="39:41" x14ac:dyDescent="0.25">
      <c r="AM1390" s="275"/>
      <c r="AN1390" s="275"/>
      <c r="AO1390" s="276"/>
    </row>
    <row r="1391" spans="39:41" x14ac:dyDescent="0.25">
      <c r="AM1391" s="275"/>
      <c r="AN1391" s="275"/>
      <c r="AO1391" s="276"/>
    </row>
    <row r="1392" spans="39:41" x14ac:dyDescent="0.25">
      <c r="AM1392" s="275"/>
      <c r="AN1392" s="275"/>
      <c r="AO1392" s="276"/>
    </row>
    <row r="1393" spans="39:41" x14ac:dyDescent="0.25">
      <c r="AM1393" s="275"/>
      <c r="AN1393" s="275"/>
      <c r="AO1393" s="276"/>
    </row>
    <row r="1394" spans="39:41" x14ac:dyDescent="0.25">
      <c r="AM1394" s="275"/>
      <c r="AN1394" s="275"/>
      <c r="AO1394" s="276"/>
    </row>
    <row r="1395" spans="39:41" x14ac:dyDescent="0.25">
      <c r="AM1395" s="275"/>
      <c r="AN1395" s="275"/>
      <c r="AO1395" s="276"/>
    </row>
    <row r="1396" spans="39:41" x14ac:dyDescent="0.25">
      <c r="AM1396" s="275"/>
      <c r="AN1396" s="275"/>
      <c r="AO1396" s="276"/>
    </row>
    <row r="1397" spans="39:41" x14ac:dyDescent="0.25">
      <c r="AM1397" s="275"/>
      <c r="AN1397" s="275"/>
      <c r="AO1397" s="276"/>
    </row>
    <row r="1398" spans="39:41" x14ac:dyDescent="0.25">
      <c r="AM1398" s="275"/>
      <c r="AN1398" s="275"/>
      <c r="AO1398" s="276"/>
    </row>
    <row r="1399" spans="39:41" x14ac:dyDescent="0.25">
      <c r="AM1399" s="275"/>
      <c r="AN1399" s="275"/>
      <c r="AO1399" s="276"/>
    </row>
    <row r="1400" spans="39:41" x14ac:dyDescent="0.25">
      <c r="AM1400" s="275"/>
      <c r="AN1400" s="275"/>
      <c r="AO1400" s="276"/>
    </row>
    <row r="1401" spans="39:41" x14ac:dyDescent="0.25">
      <c r="AM1401" s="275"/>
      <c r="AN1401" s="275"/>
      <c r="AO1401" s="276"/>
    </row>
    <row r="1402" spans="39:41" x14ac:dyDescent="0.25">
      <c r="AM1402" s="275"/>
      <c r="AN1402" s="275"/>
      <c r="AO1402" s="276"/>
    </row>
    <row r="1403" spans="39:41" x14ac:dyDescent="0.25">
      <c r="AM1403" s="275"/>
      <c r="AN1403" s="275"/>
      <c r="AO1403" s="276"/>
    </row>
    <row r="1404" spans="39:41" x14ac:dyDescent="0.25">
      <c r="AM1404" s="275"/>
      <c r="AN1404" s="275"/>
      <c r="AO1404" s="276"/>
    </row>
    <row r="1405" spans="39:41" x14ac:dyDescent="0.25">
      <c r="AM1405" s="275"/>
      <c r="AN1405" s="275"/>
      <c r="AO1405" s="276"/>
    </row>
    <row r="1406" spans="39:41" x14ac:dyDescent="0.25">
      <c r="AM1406" s="275"/>
      <c r="AN1406" s="275"/>
      <c r="AO1406" s="276"/>
    </row>
    <row r="1407" spans="39:41" x14ac:dyDescent="0.25">
      <c r="AM1407" s="275"/>
      <c r="AN1407" s="275"/>
      <c r="AO1407" s="276"/>
    </row>
    <row r="1408" spans="39:41" x14ac:dyDescent="0.25">
      <c r="AM1408" s="275"/>
      <c r="AN1408" s="275"/>
      <c r="AO1408" s="276"/>
    </row>
    <row r="1409" spans="39:41" x14ac:dyDescent="0.25">
      <c r="AM1409" s="275"/>
      <c r="AN1409" s="275"/>
      <c r="AO1409" s="276"/>
    </row>
    <row r="1410" spans="39:41" x14ac:dyDescent="0.25">
      <c r="AM1410" s="275"/>
      <c r="AN1410" s="275"/>
      <c r="AO1410" s="276"/>
    </row>
    <row r="1411" spans="39:41" x14ac:dyDescent="0.25">
      <c r="AM1411" s="275"/>
      <c r="AN1411" s="275"/>
      <c r="AO1411" s="276"/>
    </row>
    <row r="1412" spans="39:41" x14ac:dyDescent="0.25">
      <c r="AM1412" s="275"/>
      <c r="AN1412" s="275"/>
      <c r="AO1412" s="276"/>
    </row>
    <row r="1413" spans="39:41" x14ac:dyDescent="0.25">
      <c r="AM1413" s="275"/>
      <c r="AN1413" s="275"/>
      <c r="AO1413" s="276"/>
    </row>
    <row r="1414" spans="39:41" x14ac:dyDescent="0.25">
      <c r="AM1414" s="275"/>
      <c r="AN1414" s="275"/>
      <c r="AO1414" s="276"/>
    </row>
    <row r="1415" spans="39:41" x14ac:dyDescent="0.25">
      <c r="AM1415" s="275"/>
      <c r="AN1415" s="275"/>
      <c r="AO1415" s="276"/>
    </row>
    <row r="1416" spans="39:41" x14ac:dyDescent="0.25">
      <c r="AM1416" s="275"/>
      <c r="AN1416" s="275"/>
      <c r="AO1416" s="276"/>
    </row>
    <row r="1417" spans="39:41" x14ac:dyDescent="0.25">
      <c r="AM1417" s="275"/>
      <c r="AN1417" s="275"/>
      <c r="AO1417" s="276"/>
    </row>
    <row r="1418" spans="39:41" x14ac:dyDescent="0.25">
      <c r="AM1418" s="275"/>
      <c r="AN1418" s="275"/>
      <c r="AO1418" s="276"/>
    </row>
    <row r="1419" spans="39:41" x14ac:dyDescent="0.25">
      <c r="AM1419" s="275"/>
      <c r="AN1419" s="275"/>
      <c r="AO1419" s="276"/>
    </row>
    <row r="1420" spans="39:41" x14ac:dyDescent="0.25">
      <c r="AM1420" s="275"/>
      <c r="AN1420" s="275"/>
      <c r="AO1420" s="276"/>
    </row>
    <row r="1421" spans="39:41" x14ac:dyDescent="0.25">
      <c r="AM1421" s="275"/>
      <c r="AN1421" s="275"/>
      <c r="AO1421" s="276"/>
    </row>
    <row r="1422" spans="39:41" x14ac:dyDescent="0.25">
      <c r="AM1422" s="275"/>
      <c r="AN1422" s="275"/>
      <c r="AO1422" s="276"/>
    </row>
    <row r="1423" spans="39:41" x14ac:dyDescent="0.25">
      <c r="AM1423" s="275"/>
      <c r="AN1423" s="275"/>
      <c r="AO1423" s="276"/>
    </row>
    <row r="1424" spans="39:41" x14ac:dyDescent="0.25">
      <c r="AM1424" s="275"/>
      <c r="AN1424" s="275"/>
      <c r="AO1424" s="276"/>
    </row>
    <row r="1425" spans="39:41" x14ac:dyDescent="0.25">
      <c r="AM1425" s="275"/>
      <c r="AN1425" s="275"/>
      <c r="AO1425" s="276"/>
    </row>
    <row r="1426" spans="39:41" x14ac:dyDescent="0.25">
      <c r="AM1426" s="275"/>
      <c r="AN1426" s="275"/>
      <c r="AO1426" s="276"/>
    </row>
    <row r="1427" spans="39:41" x14ac:dyDescent="0.25">
      <c r="AM1427" s="275"/>
      <c r="AN1427" s="275"/>
      <c r="AO1427" s="276"/>
    </row>
    <row r="1428" spans="39:41" x14ac:dyDescent="0.25">
      <c r="AM1428" s="275"/>
      <c r="AN1428" s="275"/>
      <c r="AO1428" s="276"/>
    </row>
    <row r="1429" spans="39:41" x14ac:dyDescent="0.25">
      <c r="AM1429" s="275"/>
      <c r="AN1429" s="275"/>
      <c r="AO1429" s="276"/>
    </row>
    <row r="1430" spans="39:41" x14ac:dyDescent="0.25">
      <c r="AM1430" s="275"/>
      <c r="AN1430" s="275"/>
      <c r="AO1430" s="276"/>
    </row>
    <row r="1431" spans="39:41" x14ac:dyDescent="0.25">
      <c r="AM1431" s="275"/>
      <c r="AN1431" s="275"/>
      <c r="AO1431" s="276"/>
    </row>
    <row r="1432" spans="39:41" x14ac:dyDescent="0.25">
      <c r="AM1432" s="275"/>
      <c r="AN1432" s="275"/>
      <c r="AO1432" s="276"/>
    </row>
    <row r="1433" spans="39:41" x14ac:dyDescent="0.25">
      <c r="AM1433" s="275"/>
      <c r="AN1433" s="275"/>
      <c r="AO1433" s="276"/>
    </row>
    <row r="1434" spans="39:41" x14ac:dyDescent="0.25">
      <c r="AM1434" s="275"/>
      <c r="AN1434" s="275"/>
      <c r="AO1434" s="276"/>
    </row>
    <row r="1435" spans="39:41" x14ac:dyDescent="0.25">
      <c r="AM1435" s="275"/>
      <c r="AN1435" s="275"/>
      <c r="AO1435" s="276"/>
    </row>
    <row r="1436" spans="39:41" x14ac:dyDescent="0.25">
      <c r="AM1436" s="275"/>
      <c r="AN1436" s="275"/>
      <c r="AO1436" s="276"/>
    </row>
    <row r="1437" spans="39:41" x14ac:dyDescent="0.25">
      <c r="AM1437" s="275"/>
      <c r="AN1437" s="275"/>
      <c r="AO1437" s="276"/>
    </row>
    <row r="1438" spans="39:41" x14ac:dyDescent="0.25">
      <c r="AM1438" s="275"/>
      <c r="AN1438" s="275"/>
      <c r="AO1438" s="276"/>
    </row>
    <row r="1439" spans="39:41" x14ac:dyDescent="0.25">
      <c r="AM1439" s="275"/>
      <c r="AN1439" s="275"/>
      <c r="AO1439" s="276"/>
    </row>
    <row r="1440" spans="39:41" x14ac:dyDescent="0.25">
      <c r="AM1440" s="275"/>
      <c r="AN1440" s="275"/>
      <c r="AO1440" s="276"/>
    </row>
    <row r="1441" spans="39:41" x14ac:dyDescent="0.25">
      <c r="AM1441" s="275"/>
      <c r="AN1441" s="275"/>
      <c r="AO1441" s="276"/>
    </row>
    <row r="1442" spans="39:41" x14ac:dyDescent="0.25">
      <c r="AM1442" s="275"/>
      <c r="AN1442" s="275"/>
      <c r="AO1442" s="276"/>
    </row>
    <row r="1443" spans="39:41" x14ac:dyDescent="0.25">
      <c r="AM1443" s="275"/>
      <c r="AN1443" s="275"/>
      <c r="AO1443" s="276"/>
    </row>
    <row r="1444" spans="39:41" x14ac:dyDescent="0.25">
      <c r="AM1444" s="275"/>
      <c r="AN1444" s="275"/>
      <c r="AO1444" s="276"/>
    </row>
    <row r="1445" spans="39:41" x14ac:dyDescent="0.25">
      <c r="AM1445" s="275"/>
      <c r="AN1445" s="275"/>
      <c r="AO1445" s="276"/>
    </row>
    <row r="1446" spans="39:41" x14ac:dyDescent="0.25">
      <c r="AM1446" s="275"/>
      <c r="AN1446" s="275"/>
      <c r="AO1446" s="276"/>
    </row>
    <row r="1447" spans="39:41" x14ac:dyDescent="0.25">
      <c r="AM1447" s="275"/>
      <c r="AN1447" s="275"/>
      <c r="AO1447" s="276"/>
    </row>
    <row r="1448" spans="39:41" x14ac:dyDescent="0.25">
      <c r="AM1448" s="275"/>
      <c r="AN1448" s="275"/>
      <c r="AO1448" s="276"/>
    </row>
    <row r="1449" spans="39:41" x14ac:dyDescent="0.25">
      <c r="AM1449" s="275"/>
      <c r="AN1449" s="275"/>
      <c r="AO1449" s="276"/>
    </row>
    <row r="1450" spans="39:41" x14ac:dyDescent="0.25">
      <c r="AM1450" s="275"/>
      <c r="AN1450" s="275"/>
      <c r="AO1450" s="276"/>
    </row>
    <row r="1451" spans="39:41" x14ac:dyDescent="0.25">
      <c r="AM1451" s="275"/>
      <c r="AN1451" s="275"/>
      <c r="AO1451" s="276"/>
    </row>
    <row r="1452" spans="39:41" x14ac:dyDescent="0.25">
      <c r="AM1452" s="275"/>
      <c r="AN1452" s="275"/>
      <c r="AO1452" s="276"/>
    </row>
    <row r="1453" spans="39:41" x14ac:dyDescent="0.25">
      <c r="AM1453" s="275"/>
      <c r="AN1453" s="275"/>
      <c r="AO1453" s="276"/>
    </row>
    <row r="1454" spans="39:41" x14ac:dyDescent="0.25">
      <c r="AM1454" s="275"/>
      <c r="AN1454" s="275"/>
      <c r="AO1454" s="276"/>
    </row>
    <row r="1455" spans="39:41" x14ac:dyDescent="0.25">
      <c r="AM1455" s="275"/>
      <c r="AN1455" s="275"/>
      <c r="AO1455" s="276"/>
    </row>
    <row r="1456" spans="39:41" x14ac:dyDescent="0.25">
      <c r="AM1456" s="275"/>
      <c r="AN1456" s="275"/>
      <c r="AO1456" s="276"/>
    </row>
    <row r="1457" spans="39:41" x14ac:dyDescent="0.25">
      <c r="AM1457" s="275"/>
      <c r="AN1457" s="275"/>
      <c r="AO1457" s="276"/>
    </row>
    <row r="1458" spans="39:41" x14ac:dyDescent="0.25">
      <c r="AM1458" s="275"/>
      <c r="AN1458" s="275"/>
      <c r="AO1458" s="276"/>
    </row>
    <row r="1459" spans="39:41" x14ac:dyDescent="0.25">
      <c r="AM1459" s="275"/>
      <c r="AN1459" s="275"/>
      <c r="AO1459" s="276"/>
    </row>
    <row r="1460" spans="39:41" x14ac:dyDescent="0.25">
      <c r="AM1460" s="275"/>
      <c r="AN1460" s="275"/>
      <c r="AO1460" s="276"/>
    </row>
    <row r="1461" spans="39:41" x14ac:dyDescent="0.25">
      <c r="AM1461" s="275"/>
      <c r="AN1461" s="275"/>
      <c r="AO1461" s="276"/>
    </row>
    <row r="1462" spans="39:41" x14ac:dyDescent="0.25">
      <c r="AM1462" s="275"/>
      <c r="AN1462" s="275"/>
      <c r="AO1462" s="276"/>
    </row>
    <row r="1463" spans="39:41" x14ac:dyDescent="0.25">
      <c r="AM1463" s="275"/>
      <c r="AN1463" s="275"/>
      <c r="AO1463" s="276"/>
    </row>
    <row r="1464" spans="39:41" x14ac:dyDescent="0.25">
      <c r="AM1464" s="275"/>
      <c r="AN1464" s="275"/>
      <c r="AO1464" s="276"/>
    </row>
    <row r="1465" spans="39:41" x14ac:dyDescent="0.25">
      <c r="AM1465" s="275"/>
      <c r="AN1465" s="275"/>
      <c r="AO1465" s="276"/>
    </row>
    <row r="1466" spans="39:41" x14ac:dyDescent="0.25">
      <c r="AM1466" s="275"/>
      <c r="AN1466" s="275"/>
      <c r="AO1466" s="276"/>
    </row>
    <row r="1467" spans="39:41" x14ac:dyDescent="0.25">
      <c r="AM1467" s="275"/>
      <c r="AN1467" s="275"/>
      <c r="AO1467" s="276"/>
    </row>
    <row r="1468" spans="39:41" x14ac:dyDescent="0.25">
      <c r="AM1468" s="275"/>
      <c r="AN1468" s="275"/>
      <c r="AO1468" s="276"/>
    </row>
    <row r="1469" spans="39:41" x14ac:dyDescent="0.25">
      <c r="AM1469" s="275"/>
      <c r="AN1469" s="275"/>
      <c r="AO1469" s="276"/>
    </row>
    <row r="1470" spans="39:41" x14ac:dyDescent="0.25">
      <c r="AM1470" s="275"/>
      <c r="AN1470" s="275"/>
      <c r="AO1470" s="276"/>
    </row>
    <row r="1471" spans="39:41" x14ac:dyDescent="0.25">
      <c r="AM1471" s="275"/>
      <c r="AN1471" s="275"/>
      <c r="AO1471" s="276"/>
    </row>
    <row r="1472" spans="39:41" x14ac:dyDescent="0.25">
      <c r="AM1472" s="275"/>
      <c r="AN1472" s="275"/>
      <c r="AO1472" s="276"/>
    </row>
    <row r="1473" spans="39:41" x14ac:dyDescent="0.25">
      <c r="AM1473" s="275"/>
      <c r="AN1473" s="275"/>
      <c r="AO1473" s="276"/>
    </row>
    <row r="1474" spans="39:41" x14ac:dyDescent="0.25">
      <c r="AM1474" s="275"/>
      <c r="AN1474" s="275"/>
      <c r="AO1474" s="276"/>
    </row>
    <row r="1475" spans="39:41" x14ac:dyDescent="0.25">
      <c r="AM1475" s="275"/>
      <c r="AN1475" s="275"/>
      <c r="AO1475" s="276"/>
    </row>
    <row r="1476" spans="39:41" x14ac:dyDescent="0.25">
      <c r="AM1476" s="275"/>
      <c r="AN1476" s="275"/>
      <c r="AO1476" s="276"/>
    </row>
    <row r="1477" spans="39:41" x14ac:dyDescent="0.25">
      <c r="AM1477" s="275"/>
      <c r="AN1477" s="275"/>
      <c r="AO1477" s="276"/>
    </row>
    <row r="1478" spans="39:41" x14ac:dyDescent="0.25">
      <c r="AM1478" s="275"/>
      <c r="AN1478" s="275"/>
      <c r="AO1478" s="276"/>
    </row>
    <row r="1479" spans="39:41" x14ac:dyDescent="0.25">
      <c r="AM1479" s="275"/>
      <c r="AN1479" s="275"/>
      <c r="AO1479" s="276"/>
    </row>
    <row r="1480" spans="39:41" x14ac:dyDescent="0.25">
      <c r="AM1480" s="275"/>
      <c r="AN1480" s="275"/>
      <c r="AO1480" s="276"/>
    </row>
    <row r="1481" spans="39:41" x14ac:dyDescent="0.25">
      <c r="AM1481" s="275"/>
      <c r="AN1481" s="275"/>
      <c r="AO1481" s="276"/>
    </row>
    <row r="1482" spans="39:41" x14ac:dyDescent="0.25">
      <c r="AM1482" s="275"/>
      <c r="AN1482" s="275"/>
      <c r="AO1482" s="276"/>
    </row>
    <row r="1483" spans="39:41" x14ac:dyDescent="0.25">
      <c r="AM1483" s="275"/>
      <c r="AN1483" s="275"/>
      <c r="AO1483" s="276"/>
    </row>
    <row r="1484" spans="39:41" x14ac:dyDescent="0.25">
      <c r="AM1484" s="275"/>
      <c r="AN1484" s="275"/>
      <c r="AO1484" s="276"/>
    </row>
    <row r="1485" spans="39:41" x14ac:dyDescent="0.25">
      <c r="AM1485" s="275"/>
      <c r="AN1485" s="275"/>
      <c r="AO1485" s="276"/>
    </row>
    <row r="1486" spans="39:41" x14ac:dyDescent="0.25">
      <c r="AM1486" s="275"/>
      <c r="AN1486" s="275"/>
      <c r="AO1486" s="276"/>
    </row>
    <row r="1487" spans="39:41" x14ac:dyDescent="0.25">
      <c r="AM1487" s="275"/>
      <c r="AN1487" s="275"/>
      <c r="AO1487" s="276"/>
    </row>
    <row r="1488" spans="39:41" x14ac:dyDescent="0.25">
      <c r="AM1488" s="275"/>
      <c r="AN1488" s="275"/>
      <c r="AO1488" s="276"/>
    </row>
    <row r="1489" spans="39:41" x14ac:dyDescent="0.25">
      <c r="AM1489" s="275"/>
      <c r="AN1489" s="275"/>
      <c r="AO1489" s="276"/>
    </row>
    <row r="1490" spans="39:41" x14ac:dyDescent="0.25">
      <c r="AM1490" s="275"/>
      <c r="AN1490" s="275"/>
      <c r="AO1490" s="276"/>
    </row>
    <row r="1491" spans="39:41" x14ac:dyDescent="0.25">
      <c r="AM1491" s="275"/>
      <c r="AN1491" s="275"/>
      <c r="AO1491" s="276"/>
    </row>
    <row r="1492" spans="39:41" x14ac:dyDescent="0.25">
      <c r="AM1492" s="275"/>
      <c r="AN1492" s="275"/>
      <c r="AO1492" s="276"/>
    </row>
    <row r="1493" spans="39:41" x14ac:dyDescent="0.25">
      <c r="AM1493" s="275"/>
      <c r="AN1493" s="275"/>
      <c r="AO1493" s="276"/>
    </row>
    <row r="1494" spans="39:41" x14ac:dyDescent="0.25">
      <c r="AM1494" s="275"/>
      <c r="AN1494" s="275"/>
      <c r="AO1494" s="276"/>
    </row>
    <row r="1495" spans="39:41" x14ac:dyDescent="0.25">
      <c r="AM1495" s="275"/>
      <c r="AN1495" s="275"/>
      <c r="AO1495" s="276"/>
    </row>
    <row r="1496" spans="39:41" x14ac:dyDescent="0.25">
      <c r="AM1496" s="275"/>
      <c r="AN1496" s="275"/>
      <c r="AO1496" s="276"/>
    </row>
    <row r="1497" spans="39:41" x14ac:dyDescent="0.25">
      <c r="AM1497" s="275"/>
      <c r="AN1497" s="275"/>
      <c r="AO1497" s="276"/>
    </row>
    <row r="1498" spans="39:41" x14ac:dyDescent="0.25">
      <c r="AM1498" s="275"/>
      <c r="AN1498" s="275"/>
      <c r="AO1498" s="276"/>
    </row>
    <row r="1499" spans="39:41" x14ac:dyDescent="0.25">
      <c r="AM1499" s="275"/>
      <c r="AN1499" s="275"/>
      <c r="AO1499" s="276"/>
    </row>
    <row r="1500" spans="39:41" x14ac:dyDescent="0.25">
      <c r="AM1500" s="275"/>
      <c r="AN1500" s="275"/>
      <c r="AO1500" s="276"/>
    </row>
    <row r="1501" spans="39:41" x14ac:dyDescent="0.25">
      <c r="AM1501" s="275"/>
      <c r="AN1501" s="275"/>
      <c r="AO1501" s="276"/>
    </row>
    <row r="1502" spans="39:41" x14ac:dyDescent="0.25">
      <c r="AM1502" s="275"/>
      <c r="AN1502" s="275"/>
      <c r="AO1502" s="276"/>
    </row>
    <row r="1503" spans="39:41" x14ac:dyDescent="0.25">
      <c r="AM1503" s="275"/>
      <c r="AN1503" s="275"/>
      <c r="AO1503" s="276"/>
    </row>
    <row r="1504" spans="39:41" x14ac:dyDescent="0.25">
      <c r="AM1504" s="275"/>
      <c r="AN1504" s="275"/>
      <c r="AO1504" s="276"/>
    </row>
    <row r="1505" spans="39:41" x14ac:dyDescent="0.25">
      <c r="AM1505" s="275"/>
      <c r="AN1505" s="275"/>
      <c r="AO1505" s="276"/>
    </row>
    <row r="1506" spans="39:41" x14ac:dyDescent="0.25">
      <c r="AM1506" s="275"/>
      <c r="AN1506" s="275"/>
      <c r="AO1506" s="276"/>
    </row>
    <row r="1507" spans="39:41" x14ac:dyDescent="0.25">
      <c r="AM1507" s="275"/>
      <c r="AN1507" s="275"/>
      <c r="AO1507" s="276"/>
    </row>
    <row r="1508" spans="39:41" x14ac:dyDescent="0.25">
      <c r="AM1508" s="275"/>
      <c r="AN1508" s="275"/>
      <c r="AO1508" s="276"/>
    </row>
    <row r="1509" spans="39:41" x14ac:dyDescent="0.25">
      <c r="AM1509" s="275"/>
      <c r="AN1509" s="275"/>
      <c r="AO1509" s="276"/>
    </row>
    <row r="1510" spans="39:41" x14ac:dyDescent="0.25">
      <c r="AM1510" s="275"/>
      <c r="AN1510" s="275"/>
      <c r="AO1510" s="276"/>
    </row>
    <row r="1511" spans="39:41" x14ac:dyDescent="0.25">
      <c r="AM1511" s="275"/>
      <c r="AN1511" s="275"/>
      <c r="AO1511" s="276"/>
    </row>
    <row r="1512" spans="39:41" x14ac:dyDescent="0.25">
      <c r="AM1512" s="275"/>
      <c r="AN1512" s="275"/>
      <c r="AO1512" s="276"/>
    </row>
    <row r="1513" spans="39:41" x14ac:dyDescent="0.25">
      <c r="AM1513" s="275"/>
      <c r="AN1513" s="275"/>
      <c r="AO1513" s="276"/>
    </row>
    <row r="1514" spans="39:41" x14ac:dyDescent="0.25">
      <c r="AM1514" s="275"/>
      <c r="AN1514" s="275"/>
      <c r="AO1514" s="276"/>
    </row>
    <row r="1515" spans="39:41" x14ac:dyDescent="0.25">
      <c r="AM1515" s="275"/>
      <c r="AN1515" s="275"/>
      <c r="AO1515" s="276"/>
    </row>
    <row r="1516" spans="39:41" x14ac:dyDescent="0.25">
      <c r="AM1516" s="275"/>
      <c r="AN1516" s="275"/>
      <c r="AO1516" s="276"/>
    </row>
    <row r="1517" spans="39:41" x14ac:dyDescent="0.25">
      <c r="AM1517" s="275"/>
      <c r="AN1517" s="275"/>
      <c r="AO1517" s="276"/>
    </row>
    <row r="1518" spans="39:41" x14ac:dyDescent="0.25">
      <c r="AM1518" s="275"/>
      <c r="AN1518" s="275"/>
      <c r="AO1518" s="276"/>
    </row>
    <row r="1519" spans="39:41" x14ac:dyDescent="0.25">
      <c r="AM1519" s="275"/>
      <c r="AN1519" s="275"/>
      <c r="AO1519" s="276"/>
    </row>
    <row r="1520" spans="39:41" x14ac:dyDescent="0.25">
      <c r="AM1520" s="275"/>
      <c r="AN1520" s="275"/>
      <c r="AO1520" s="276"/>
    </row>
    <row r="1521" spans="39:41" x14ac:dyDescent="0.25">
      <c r="AM1521" s="275"/>
      <c r="AN1521" s="275"/>
      <c r="AO1521" s="276"/>
    </row>
    <row r="1522" spans="39:41" x14ac:dyDescent="0.25">
      <c r="AM1522" s="275"/>
      <c r="AN1522" s="275"/>
      <c r="AO1522" s="276"/>
    </row>
    <row r="1523" spans="39:41" x14ac:dyDescent="0.25">
      <c r="AM1523" s="275"/>
      <c r="AN1523" s="275"/>
      <c r="AO1523" s="276"/>
    </row>
    <row r="1524" spans="39:41" x14ac:dyDescent="0.25">
      <c r="AM1524" s="275"/>
      <c r="AN1524" s="275"/>
      <c r="AO1524" s="276"/>
    </row>
    <row r="1525" spans="39:41" x14ac:dyDescent="0.25">
      <c r="AM1525" s="275"/>
      <c r="AN1525" s="275"/>
      <c r="AO1525" s="276"/>
    </row>
    <row r="1526" spans="39:41" x14ac:dyDescent="0.25">
      <c r="AM1526" s="275"/>
      <c r="AN1526" s="275"/>
      <c r="AO1526" s="276"/>
    </row>
    <row r="1527" spans="39:41" x14ac:dyDescent="0.25">
      <c r="AM1527" s="275"/>
      <c r="AN1527" s="275"/>
      <c r="AO1527" s="276"/>
    </row>
    <row r="1528" spans="39:41" x14ac:dyDescent="0.25">
      <c r="AM1528" s="275"/>
      <c r="AN1528" s="275"/>
      <c r="AO1528" s="276"/>
    </row>
    <row r="1529" spans="39:41" x14ac:dyDescent="0.25">
      <c r="AM1529" s="275"/>
      <c r="AN1529" s="275"/>
      <c r="AO1529" s="276"/>
    </row>
    <row r="1530" spans="39:41" x14ac:dyDescent="0.25">
      <c r="AM1530" s="275"/>
      <c r="AN1530" s="275"/>
      <c r="AO1530" s="276"/>
    </row>
    <row r="1531" spans="39:41" x14ac:dyDescent="0.25">
      <c r="AM1531" s="275"/>
      <c r="AN1531" s="275"/>
      <c r="AO1531" s="276"/>
    </row>
    <row r="1532" spans="39:41" x14ac:dyDescent="0.25">
      <c r="AM1532" s="275"/>
      <c r="AN1532" s="275"/>
      <c r="AO1532" s="276"/>
    </row>
    <row r="1533" spans="39:41" x14ac:dyDescent="0.25">
      <c r="AM1533" s="275"/>
      <c r="AN1533" s="275"/>
      <c r="AO1533" s="276"/>
    </row>
    <row r="1534" spans="39:41" x14ac:dyDescent="0.25">
      <c r="AM1534" s="275"/>
      <c r="AN1534" s="275"/>
      <c r="AO1534" s="276"/>
    </row>
    <row r="1535" spans="39:41" x14ac:dyDescent="0.25">
      <c r="AM1535" s="275"/>
      <c r="AN1535" s="275"/>
      <c r="AO1535" s="276"/>
    </row>
    <row r="1536" spans="39:41" x14ac:dyDescent="0.25">
      <c r="AM1536" s="275"/>
      <c r="AN1536" s="275"/>
      <c r="AO1536" s="276"/>
    </row>
    <row r="1537" spans="39:41" x14ac:dyDescent="0.25">
      <c r="AM1537" s="275"/>
      <c r="AN1537" s="275"/>
      <c r="AO1537" s="276"/>
    </row>
    <row r="1538" spans="39:41" x14ac:dyDescent="0.25">
      <c r="AM1538" s="275"/>
      <c r="AN1538" s="275"/>
      <c r="AO1538" s="276"/>
    </row>
    <row r="1539" spans="39:41" x14ac:dyDescent="0.25">
      <c r="AM1539" s="275"/>
      <c r="AN1539" s="275"/>
      <c r="AO1539" s="276"/>
    </row>
    <row r="1540" spans="39:41" x14ac:dyDescent="0.25">
      <c r="AM1540" s="275"/>
      <c r="AN1540" s="275"/>
      <c r="AO1540" s="276"/>
    </row>
    <row r="1541" spans="39:41" x14ac:dyDescent="0.25">
      <c r="AM1541" s="275"/>
      <c r="AN1541" s="275"/>
      <c r="AO1541" s="276"/>
    </row>
    <row r="1542" spans="39:41" x14ac:dyDescent="0.25">
      <c r="AM1542" s="275"/>
      <c r="AN1542" s="275"/>
      <c r="AO1542" s="276"/>
    </row>
    <row r="1543" spans="39:41" x14ac:dyDescent="0.25">
      <c r="AM1543" s="275"/>
      <c r="AN1543" s="275"/>
      <c r="AO1543" s="276"/>
    </row>
    <row r="1544" spans="39:41" x14ac:dyDescent="0.25">
      <c r="AM1544" s="275"/>
      <c r="AN1544" s="275"/>
      <c r="AO1544" s="276"/>
    </row>
    <row r="1545" spans="39:41" x14ac:dyDescent="0.25">
      <c r="AM1545" s="275"/>
      <c r="AN1545" s="275"/>
      <c r="AO1545" s="276"/>
    </row>
    <row r="1546" spans="39:41" x14ac:dyDescent="0.25">
      <c r="AM1546" s="275"/>
      <c r="AN1546" s="275"/>
      <c r="AO1546" s="276"/>
    </row>
    <row r="1547" spans="39:41" x14ac:dyDescent="0.25">
      <c r="AM1547" s="275"/>
      <c r="AN1547" s="275"/>
      <c r="AO1547" s="276"/>
    </row>
    <row r="1548" spans="39:41" x14ac:dyDescent="0.25">
      <c r="AM1548" s="275"/>
      <c r="AN1548" s="275"/>
      <c r="AO1548" s="276"/>
    </row>
    <row r="1549" spans="39:41" x14ac:dyDescent="0.25">
      <c r="AM1549" s="275"/>
      <c r="AN1549" s="275"/>
      <c r="AO1549" s="276"/>
    </row>
    <row r="1550" spans="39:41" x14ac:dyDescent="0.25">
      <c r="AM1550" s="275"/>
      <c r="AN1550" s="275"/>
      <c r="AO1550" s="276"/>
    </row>
    <row r="1551" spans="39:41" x14ac:dyDescent="0.25">
      <c r="AM1551" s="275"/>
      <c r="AN1551" s="275"/>
      <c r="AO1551" s="276"/>
    </row>
    <row r="1552" spans="39:41" x14ac:dyDescent="0.25">
      <c r="AM1552" s="275"/>
      <c r="AN1552" s="275"/>
      <c r="AO1552" s="276"/>
    </row>
    <row r="1553" spans="39:41" x14ac:dyDescent="0.25">
      <c r="AM1553" s="275"/>
      <c r="AN1553" s="275"/>
      <c r="AO1553" s="276"/>
    </row>
    <row r="1554" spans="39:41" x14ac:dyDescent="0.25">
      <c r="AM1554" s="275"/>
      <c r="AN1554" s="275"/>
      <c r="AO1554" s="276"/>
    </row>
    <row r="1555" spans="39:41" x14ac:dyDescent="0.25">
      <c r="AM1555" s="275"/>
      <c r="AN1555" s="275"/>
      <c r="AO1555" s="276"/>
    </row>
    <row r="1556" spans="39:41" x14ac:dyDescent="0.25">
      <c r="AM1556" s="275"/>
      <c r="AN1556" s="275"/>
      <c r="AO1556" s="276"/>
    </row>
    <row r="1557" spans="39:41" x14ac:dyDescent="0.25">
      <c r="AM1557" s="275"/>
      <c r="AN1557" s="275"/>
      <c r="AO1557" s="276"/>
    </row>
    <row r="1558" spans="39:41" x14ac:dyDescent="0.25">
      <c r="AM1558" s="275"/>
      <c r="AN1558" s="275"/>
      <c r="AO1558" s="276"/>
    </row>
    <row r="1559" spans="39:41" x14ac:dyDescent="0.25">
      <c r="AM1559" s="275"/>
      <c r="AN1559" s="275"/>
      <c r="AO1559" s="276"/>
    </row>
    <row r="1560" spans="39:41" x14ac:dyDescent="0.25">
      <c r="AM1560" s="275"/>
      <c r="AN1560" s="275"/>
      <c r="AO1560" s="276"/>
    </row>
    <row r="1561" spans="39:41" x14ac:dyDescent="0.25">
      <c r="AM1561" s="275"/>
      <c r="AN1561" s="275"/>
      <c r="AO1561" s="276"/>
    </row>
    <row r="1562" spans="39:41" x14ac:dyDescent="0.25">
      <c r="AM1562" s="275"/>
      <c r="AN1562" s="275"/>
      <c r="AO1562" s="276"/>
    </row>
    <row r="1563" spans="39:41" x14ac:dyDescent="0.25">
      <c r="AM1563" s="275"/>
      <c r="AN1563" s="275"/>
      <c r="AO1563" s="276"/>
    </row>
    <row r="1564" spans="39:41" x14ac:dyDescent="0.25">
      <c r="AM1564" s="275"/>
      <c r="AN1564" s="275"/>
      <c r="AO1564" s="276"/>
    </row>
    <row r="1565" spans="39:41" x14ac:dyDescent="0.25">
      <c r="AM1565" s="275"/>
      <c r="AN1565" s="275"/>
      <c r="AO1565" s="276"/>
    </row>
    <row r="1566" spans="39:41" x14ac:dyDescent="0.25">
      <c r="AM1566" s="275"/>
      <c r="AN1566" s="275"/>
      <c r="AO1566" s="276"/>
    </row>
    <row r="1567" spans="39:41" x14ac:dyDescent="0.25">
      <c r="AM1567" s="275"/>
      <c r="AN1567" s="275"/>
      <c r="AO1567" s="276"/>
    </row>
    <row r="1568" spans="39:41" x14ac:dyDescent="0.25">
      <c r="AM1568" s="275"/>
      <c r="AN1568" s="275"/>
      <c r="AO1568" s="276"/>
    </row>
    <row r="1569" spans="39:41" x14ac:dyDescent="0.25">
      <c r="AM1569" s="275"/>
      <c r="AN1569" s="275"/>
      <c r="AO1569" s="276"/>
    </row>
    <row r="1570" spans="39:41" x14ac:dyDescent="0.25">
      <c r="AM1570" s="275"/>
      <c r="AN1570" s="275"/>
      <c r="AO1570" s="276"/>
    </row>
    <row r="1571" spans="39:41" x14ac:dyDescent="0.25">
      <c r="AM1571" s="275"/>
      <c r="AN1571" s="275"/>
      <c r="AO1571" s="276"/>
    </row>
    <row r="1572" spans="39:41" x14ac:dyDescent="0.25">
      <c r="AM1572" s="275"/>
      <c r="AN1572" s="275"/>
      <c r="AO1572" s="276"/>
    </row>
    <row r="1573" spans="39:41" x14ac:dyDescent="0.25">
      <c r="AM1573" s="275"/>
      <c r="AN1573" s="275"/>
      <c r="AO1573" s="276"/>
    </row>
    <row r="1574" spans="39:41" x14ac:dyDescent="0.25">
      <c r="AM1574" s="275"/>
      <c r="AN1574" s="275"/>
      <c r="AO1574" s="276"/>
    </row>
    <row r="1575" spans="39:41" x14ac:dyDescent="0.25">
      <c r="AM1575" s="275"/>
      <c r="AN1575" s="275"/>
      <c r="AO1575" s="276"/>
    </row>
    <row r="1576" spans="39:41" x14ac:dyDescent="0.25">
      <c r="AM1576" s="275"/>
      <c r="AN1576" s="275"/>
      <c r="AO1576" s="276"/>
    </row>
    <row r="1577" spans="39:41" x14ac:dyDescent="0.25">
      <c r="AM1577" s="275"/>
      <c r="AN1577" s="275"/>
      <c r="AO1577" s="276"/>
    </row>
    <row r="1578" spans="39:41" x14ac:dyDescent="0.25">
      <c r="AM1578" s="275"/>
      <c r="AN1578" s="275"/>
      <c r="AO1578" s="276"/>
    </row>
    <row r="1579" spans="39:41" x14ac:dyDescent="0.25">
      <c r="AM1579" s="275"/>
      <c r="AN1579" s="275"/>
      <c r="AO1579" s="276"/>
    </row>
    <row r="1580" spans="39:41" x14ac:dyDescent="0.25">
      <c r="AM1580" s="275"/>
      <c r="AN1580" s="275"/>
      <c r="AO1580" s="276"/>
    </row>
    <row r="1581" spans="39:41" x14ac:dyDescent="0.25">
      <c r="AM1581" s="275"/>
      <c r="AN1581" s="275"/>
      <c r="AO1581" s="276"/>
    </row>
    <row r="1582" spans="39:41" x14ac:dyDescent="0.25">
      <c r="AM1582" s="275"/>
      <c r="AN1582" s="275"/>
      <c r="AO1582" s="276"/>
    </row>
    <row r="1583" spans="39:41" x14ac:dyDescent="0.25">
      <c r="AM1583" s="275"/>
      <c r="AN1583" s="275"/>
      <c r="AO1583" s="276"/>
    </row>
    <row r="1584" spans="39:41" x14ac:dyDescent="0.25">
      <c r="AM1584" s="275"/>
      <c r="AN1584" s="275"/>
      <c r="AO1584" s="276"/>
    </row>
    <row r="1585" spans="39:41" x14ac:dyDescent="0.25">
      <c r="AM1585" s="275"/>
      <c r="AN1585" s="275"/>
      <c r="AO1585" s="276"/>
    </row>
    <row r="1586" spans="39:41" x14ac:dyDescent="0.25">
      <c r="AM1586" s="275"/>
      <c r="AN1586" s="275"/>
      <c r="AO1586" s="276"/>
    </row>
    <row r="1587" spans="39:41" x14ac:dyDescent="0.25">
      <c r="AM1587" s="275"/>
      <c r="AN1587" s="275"/>
      <c r="AO1587" s="276"/>
    </row>
    <row r="1588" spans="39:41" x14ac:dyDescent="0.25">
      <c r="AM1588" s="275"/>
      <c r="AN1588" s="275"/>
      <c r="AO1588" s="276"/>
    </row>
    <row r="1589" spans="39:41" x14ac:dyDescent="0.25">
      <c r="AM1589" s="275"/>
      <c r="AN1589" s="275"/>
      <c r="AO1589" s="276"/>
    </row>
    <row r="1590" spans="39:41" x14ac:dyDescent="0.25">
      <c r="AM1590" s="275"/>
      <c r="AN1590" s="275"/>
      <c r="AO1590" s="276"/>
    </row>
    <row r="1591" spans="39:41" x14ac:dyDescent="0.25">
      <c r="AM1591" s="275"/>
      <c r="AN1591" s="275"/>
      <c r="AO1591" s="276"/>
    </row>
    <row r="1592" spans="39:41" x14ac:dyDescent="0.25">
      <c r="AM1592" s="275"/>
      <c r="AN1592" s="275"/>
      <c r="AO1592" s="276"/>
    </row>
    <row r="1593" spans="39:41" x14ac:dyDescent="0.25">
      <c r="AM1593" s="275"/>
      <c r="AN1593" s="275"/>
      <c r="AO1593" s="276"/>
    </row>
    <row r="1594" spans="39:41" x14ac:dyDescent="0.25">
      <c r="AM1594" s="275"/>
      <c r="AN1594" s="275"/>
      <c r="AO1594" s="276"/>
    </row>
    <row r="1595" spans="39:41" x14ac:dyDescent="0.25">
      <c r="AM1595" s="275"/>
      <c r="AN1595" s="275"/>
      <c r="AO1595" s="276"/>
    </row>
    <row r="1596" spans="39:41" x14ac:dyDescent="0.25">
      <c r="AM1596" s="275"/>
      <c r="AN1596" s="275"/>
      <c r="AO1596" s="276"/>
    </row>
    <row r="1597" spans="39:41" x14ac:dyDescent="0.25">
      <c r="AM1597" s="275"/>
      <c r="AN1597" s="275"/>
      <c r="AO1597" s="276"/>
    </row>
    <row r="1598" spans="39:41" x14ac:dyDescent="0.25">
      <c r="AM1598" s="275"/>
      <c r="AN1598" s="275"/>
      <c r="AO1598" s="276"/>
    </row>
    <row r="1599" spans="39:41" x14ac:dyDescent="0.25">
      <c r="AM1599" s="275"/>
      <c r="AN1599" s="275"/>
      <c r="AO1599" s="276"/>
    </row>
    <row r="1600" spans="39:41" x14ac:dyDescent="0.25">
      <c r="AM1600" s="275"/>
      <c r="AN1600" s="275"/>
      <c r="AO1600" s="276"/>
    </row>
    <row r="1601" spans="39:41" x14ac:dyDescent="0.25">
      <c r="AM1601" s="275"/>
      <c r="AN1601" s="275"/>
      <c r="AO1601" s="276"/>
    </row>
    <row r="1602" spans="39:41" x14ac:dyDescent="0.25">
      <c r="AM1602" s="275"/>
      <c r="AN1602" s="275"/>
      <c r="AO1602" s="276"/>
    </row>
    <row r="1603" spans="39:41" x14ac:dyDescent="0.25">
      <c r="AM1603" s="275"/>
      <c r="AN1603" s="275"/>
      <c r="AO1603" s="276"/>
    </row>
    <row r="1604" spans="39:41" x14ac:dyDescent="0.25">
      <c r="AM1604" s="275"/>
      <c r="AN1604" s="275"/>
      <c r="AO1604" s="276"/>
    </row>
    <row r="1605" spans="39:41" x14ac:dyDescent="0.25">
      <c r="AM1605" s="275"/>
      <c r="AN1605" s="275"/>
      <c r="AO1605" s="276"/>
    </row>
    <row r="1606" spans="39:41" x14ac:dyDescent="0.25">
      <c r="AM1606" s="275"/>
      <c r="AN1606" s="275"/>
      <c r="AO1606" s="276"/>
    </row>
    <row r="1607" spans="39:41" x14ac:dyDescent="0.25">
      <c r="AM1607" s="275"/>
      <c r="AN1607" s="275"/>
      <c r="AO1607" s="276"/>
    </row>
    <row r="1608" spans="39:41" x14ac:dyDescent="0.25">
      <c r="AM1608" s="275"/>
      <c r="AN1608" s="275"/>
      <c r="AO1608" s="276"/>
    </row>
    <row r="1609" spans="39:41" x14ac:dyDescent="0.25">
      <c r="AM1609" s="275"/>
      <c r="AN1609" s="275"/>
      <c r="AO1609" s="276"/>
    </row>
    <row r="1610" spans="39:41" x14ac:dyDescent="0.25">
      <c r="AM1610" s="275"/>
      <c r="AN1610" s="275"/>
      <c r="AO1610" s="276"/>
    </row>
    <row r="1611" spans="39:41" x14ac:dyDescent="0.25">
      <c r="AM1611" s="275"/>
      <c r="AN1611" s="275"/>
      <c r="AO1611" s="276"/>
    </row>
    <row r="1612" spans="39:41" x14ac:dyDescent="0.25">
      <c r="AM1612" s="275"/>
      <c r="AN1612" s="275"/>
      <c r="AO1612" s="276"/>
    </row>
    <row r="1613" spans="39:41" x14ac:dyDescent="0.25">
      <c r="AM1613" s="275"/>
      <c r="AN1613" s="275"/>
      <c r="AO1613" s="276"/>
    </row>
    <row r="1614" spans="39:41" x14ac:dyDescent="0.25">
      <c r="AM1614" s="275"/>
      <c r="AN1614" s="275"/>
      <c r="AO1614" s="276"/>
    </row>
    <row r="1615" spans="39:41" x14ac:dyDescent="0.25">
      <c r="AM1615" s="275"/>
      <c r="AN1615" s="275"/>
      <c r="AO1615" s="276"/>
    </row>
    <row r="1616" spans="39:41" x14ac:dyDescent="0.25">
      <c r="AM1616" s="275"/>
      <c r="AN1616" s="275"/>
      <c r="AO1616" s="276"/>
    </row>
    <row r="1617" spans="39:41" x14ac:dyDescent="0.25">
      <c r="AM1617" s="275"/>
      <c r="AN1617" s="275"/>
      <c r="AO1617" s="276"/>
    </row>
    <row r="1618" spans="39:41" x14ac:dyDescent="0.25">
      <c r="AM1618" s="275"/>
      <c r="AN1618" s="275"/>
      <c r="AO1618" s="276"/>
    </row>
    <row r="1619" spans="39:41" x14ac:dyDescent="0.25">
      <c r="AM1619" s="275"/>
      <c r="AN1619" s="275"/>
      <c r="AO1619" s="276"/>
    </row>
    <row r="1620" spans="39:41" x14ac:dyDescent="0.25">
      <c r="AM1620" s="275"/>
      <c r="AN1620" s="275"/>
      <c r="AO1620" s="276"/>
    </row>
    <row r="1621" spans="39:41" x14ac:dyDescent="0.25">
      <c r="AM1621" s="275"/>
      <c r="AN1621" s="275"/>
      <c r="AO1621" s="276"/>
    </row>
    <row r="1622" spans="39:41" x14ac:dyDescent="0.25">
      <c r="AM1622" s="275"/>
      <c r="AN1622" s="275"/>
      <c r="AO1622" s="276"/>
    </row>
    <row r="1623" spans="39:41" x14ac:dyDescent="0.25">
      <c r="AM1623" s="275"/>
      <c r="AN1623" s="275"/>
      <c r="AO1623" s="276"/>
    </row>
    <row r="1624" spans="39:41" x14ac:dyDescent="0.25">
      <c r="AM1624" s="275"/>
      <c r="AN1624" s="275"/>
      <c r="AO1624" s="276"/>
    </row>
    <row r="1625" spans="39:41" x14ac:dyDescent="0.25">
      <c r="AM1625" s="275"/>
      <c r="AN1625" s="275"/>
      <c r="AO1625" s="276"/>
    </row>
    <row r="1626" spans="39:41" x14ac:dyDescent="0.25">
      <c r="AM1626" s="275"/>
      <c r="AN1626" s="275"/>
      <c r="AO1626" s="276"/>
    </row>
    <row r="1627" spans="39:41" x14ac:dyDescent="0.25">
      <c r="AM1627" s="275"/>
      <c r="AN1627" s="275"/>
      <c r="AO1627" s="276"/>
    </row>
    <row r="1628" spans="39:41" x14ac:dyDescent="0.25">
      <c r="AM1628" s="275"/>
      <c r="AN1628" s="275"/>
      <c r="AO1628" s="276"/>
    </row>
    <row r="1629" spans="39:41" x14ac:dyDescent="0.25">
      <c r="AM1629" s="275"/>
      <c r="AN1629" s="275"/>
      <c r="AO1629" s="276"/>
    </row>
    <row r="1630" spans="39:41" x14ac:dyDescent="0.25">
      <c r="AM1630" s="275"/>
      <c r="AN1630" s="275"/>
      <c r="AO1630" s="276"/>
    </row>
    <row r="1631" spans="39:41" x14ac:dyDescent="0.25">
      <c r="AM1631" s="275"/>
      <c r="AN1631" s="275"/>
      <c r="AO1631" s="276"/>
    </row>
    <row r="1632" spans="39:41" x14ac:dyDescent="0.25">
      <c r="AM1632" s="275"/>
      <c r="AN1632" s="275"/>
      <c r="AO1632" s="276"/>
    </row>
    <row r="1633" spans="39:41" x14ac:dyDescent="0.25">
      <c r="AM1633" s="275"/>
      <c r="AN1633" s="275"/>
      <c r="AO1633" s="276"/>
    </row>
    <row r="1634" spans="39:41" x14ac:dyDescent="0.25">
      <c r="AM1634" s="275"/>
      <c r="AN1634" s="275"/>
      <c r="AO1634" s="276"/>
    </row>
    <row r="1635" spans="39:41" x14ac:dyDescent="0.25">
      <c r="AM1635" s="275"/>
      <c r="AN1635" s="275"/>
      <c r="AO1635" s="276"/>
    </row>
    <row r="1636" spans="39:41" x14ac:dyDescent="0.25">
      <c r="AM1636" s="275"/>
      <c r="AN1636" s="275"/>
      <c r="AO1636" s="276"/>
    </row>
    <row r="1637" spans="39:41" x14ac:dyDescent="0.25">
      <c r="AM1637" s="275"/>
      <c r="AN1637" s="275"/>
      <c r="AO1637" s="276"/>
    </row>
    <row r="1638" spans="39:41" x14ac:dyDescent="0.25">
      <c r="AM1638" s="275"/>
      <c r="AN1638" s="275"/>
      <c r="AO1638" s="276"/>
    </row>
    <row r="1639" spans="39:41" x14ac:dyDescent="0.25">
      <c r="AM1639" s="275"/>
      <c r="AN1639" s="275"/>
      <c r="AO1639" s="276"/>
    </row>
    <row r="1640" spans="39:41" x14ac:dyDescent="0.25">
      <c r="AM1640" s="275"/>
      <c r="AN1640" s="275"/>
      <c r="AO1640" s="276"/>
    </row>
    <row r="1641" spans="39:41" x14ac:dyDescent="0.25">
      <c r="AM1641" s="275"/>
      <c r="AN1641" s="275"/>
      <c r="AO1641" s="276"/>
    </row>
    <row r="1642" spans="39:41" x14ac:dyDescent="0.25">
      <c r="AM1642" s="275"/>
      <c r="AN1642" s="275"/>
      <c r="AO1642" s="276"/>
    </row>
    <row r="1643" spans="39:41" x14ac:dyDescent="0.25">
      <c r="AM1643" s="275"/>
      <c r="AN1643" s="275"/>
      <c r="AO1643" s="276"/>
    </row>
    <row r="1644" spans="39:41" x14ac:dyDescent="0.25">
      <c r="AM1644" s="275"/>
      <c r="AN1644" s="275"/>
      <c r="AO1644" s="276"/>
    </row>
    <row r="1645" spans="39:41" x14ac:dyDescent="0.25">
      <c r="AM1645" s="275"/>
      <c r="AN1645" s="275"/>
      <c r="AO1645" s="276"/>
    </row>
    <row r="1646" spans="39:41" x14ac:dyDescent="0.25">
      <c r="AM1646" s="275"/>
      <c r="AN1646" s="275"/>
      <c r="AO1646" s="276"/>
    </row>
    <row r="1647" spans="39:41" x14ac:dyDescent="0.25">
      <c r="AM1647" s="275"/>
      <c r="AN1647" s="275"/>
      <c r="AO1647" s="276"/>
    </row>
    <row r="1648" spans="39:41" x14ac:dyDescent="0.25">
      <c r="AM1648" s="275"/>
      <c r="AN1648" s="275"/>
      <c r="AO1648" s="276"/>
    </row>
    <row r="1649" spans="39:41" x14ac:dyDescent="0.25">
      <c r="AM1649" s="275"/>
      <c r="AN1649" s="275"/>
      <c r="AO1649" s="276"/>
    </row>
    <row r="1650" spans="39:41" x14ac:dyDescent="0.25">
      <c r="AM1650" s="275"/>
      <c r="AN1650" s="275"/>
      <c r="AO1650" s="276"/>
    </row>
    <row r="1651" spans="39:41" x14ac:dyDescent="0.25">
      <c r="AM1651" s="275"/>
      <c r="AN1651" s="275"/>
      <c r="AO1651" s="276"/>
    </row>
    <row r="1652" spans="39:41" x14ac:dyDescent="0.25">
      <c r="AM1652" s="275"/>
      <c r="AN1652" s="275"/>
      <c r="AO1652" s="276"/>
    </row>
    <row r="1653" spans="39:41" x14ac:dyDescent="0.25">
      <c r="AM1653" s="275"/>
      <c r="AN1653" s="275"/>
      <c r="AO1653" s="276"/>
    </row>
    <row r="1654" spans="39:41" x14ac:dyDescent="0.25">
      <c r="AM1654" s="275"/>
      <c r="AN1654" s="275"/>
      <c r="AO1654" s="276"/>
    </row>
    <row r="1655" spans="39:41" x14ac:dyDescent="0.25">
      <c r="AM1655" s="275"/>
      <c r="AN1655" s="275"/>
      <c r="AO1655" s="276"/>
    </row>
    <row r="1656" spans="39:41" x14ac:dyDescent="0.25">
      <c r="AM1656" s="275"/>
      <c r="AN1656" s="275"/>
      <c r="AO1656" s="276"/>
    </row>
    <row r="1657" spans="39:41" x14ac:dyDescent="0.25">
      <c r="AM1657" s="275"/>
      <c r="AN1657" s="275"/>
      <c r="AO1657" s="276"/>
    </row>
    <row r="1658" spans="39:41" x14ac:dyDescent="0.25">
      <c r="AM1658" s="275"/>
      <c r="AN1658" s="275"/>
      <c r="AO1658" s="276"/>
    </row>
    <row r="1659" spans="39:41" x14ac:dyDescent="0.25">
      <c r="AM1659" s="275"/>
      <c r="AN1659" s="275"/>
      <c r="AO1659" s="276"/>
    </row>
    <row r="1660" spans="39:41" x14ac:dyDescent="0.25">
      <c r="AM1660" s="275"/>
      <c r="AN1660" s="275"/>
      <c r="AO1660" s="276"/>
    </row>
    <row r="1661" spans="39:41" x14ac:dyDescent="0.25">
      <c r="AM1661" s="275"/>
      <c r="AN1661" s="275"/>
      <c r="AO1661" s="276"/>
    </row>
    <row r="1662" spans="39:41" x14ac:dyDescent="0.25">
      <c r="AM1662" s="275"/>
      <c r="AN1662" s="275"/>
      <c r="AO1662" s="276"/>
    </row>
    <row r="1663" spans="39:41" x14ac:dyDescent="0.25">
      <c r="AM1663" s="275"/>
      <c r="AN1663" s="275"/>
      <c r="AO1663" s="276"/>
    </row>
    <row r="1664" spans="39:41" x14ac:dyDescent="0.25">
      <c r="AM1664" s="275"/>
      <c r="AN1664" s="275"/>
      <c r="AO1664" s="276"/>
    </row>
    <row r="1665" spans="39:41" x14ac:dyDescent="0.25">
      <c r="AM1665" s="275"/>
      <c r="AN1665" s="275"/>
      <c r="AO1665" s="276"/>
    </row>
    <row r="1666" spans="39:41" x14ac:dyDescent="0.25">
      <c r="AM1666" s="275"/>
      <c r="AN1666" s="275"/>
      <c r="AO1666" s="276"/>
    </row>
    <row r="1667" spans="39:41" x14ac:dyDescent="0.25">
      <c r="AM1667" s="275"/>
      <c r="AN1667" s="275"/>
      <c r="AO1667" s="276"/>
    </row>
    <row r="1668" spans="39:41" x14ac:dyDescent="0.25">
      <c r="AM1668" s="275"/>
      <c r="AN1668" s="275"/>
      <c r="AO1668" s="276"/>
    </row>
    <row r="1669" spans="39:41" x14ac:dyDescent="0.25">
      <c r="AM1669" s="275"/>
      <c r="AN1669" s="275"/>
      <c r="AO1669" s="276"/>
    </row>
    <row r="1670" spans="39:41" x14ac:dyDescent="0.25">
      <c r="AM1670" s="275"/>
      <c r="AN1670" s="275"/>
      <c r="AO1670" s="276"/>
    </row>
    <row r="1671" spans="39:41" x14ac:dyDescent="0.25">
      <c r="AM1671" s="275"/>
      <c r="AN1671" s="275"/>
      <c r="AO1671" s="276"/>
    </row>
    <row r="1672" spans="39:41" x14ac:dyDescent="0.25">
      <c r="AM1672" s="275"/>
      <c r="AN1672" s="275"/>
      <c r="AO1672" s="276"/>
    </row>
    <row r="1673" spans="39:41" x14ac:dyDescent="0.25">
      <c r="AM1673" s="275"/>
      <c r="AN1673" s="275"/>
      <c r="AO1673" s="276"/>
    </row>
    <row r="1674" spans="39:41" x14ac:dyDescent="0.25">
      <c r="AM1674" s="275"/>
      <c r="AN1674" s="275"/>
      <c r="AO1674" s="276"/>
    </row>
    <row r="1675" spans="39:41" x14ac:dyDescent="0.25">
      <c r="AM1675" s="275"/>
      <c r="AN1675" s="275"/>
      <c r="AO1675" s="276"/>
    </row>
    <row r="1676" spans="39:41" x14ac:dyDescent="0.25">
      <c r="AM1676" s="275"/>
      <c r="AN1676" s="275"/>
      <c r="AO1676" s="276"/>
    </row>
    <row r="1677" spans="39:41" x14ac:dyDescent="0.25">
      <c r="AM1677" s="275"/>
      <c r="AN1677" s="275"/>
      <c r="AO1677" s="276"/>
    </row>
    <row r="1678" spans="39:41" x14ac:dyDescent="0.25">
      <c r="AM1678" s="275"/>
      <c r="AN1678" s="275"/>
      <c r="AO1678" s="276"/>
    </row>
    <row r="1679" spans="39:41" x14ac:dyDescent="0.25">
      <c r="AM1679" s="275"/>
      <c r="AN1679" s="275"/>
      <c r="AO1679" s="276"/>
    </row>
    <row r="1680" spans="39:41" x14ac:dyDescent="0.25">
      <c r="AM1680" s="275"/>
      <c r="AN1680" s="275"/>
      <c r="AO1680" s="276"/>
    </row>
    <row r="1681" spans="39:41" x14ac:dyDescent="0.25">
      <c r="AM1681" s="275"/>
      <c r="AN1681" s="275"/>
      <c r="AO1681" s="276"/>
    </row>
    <row r="1682" spans="39:41" x14ac:dyDescent="0.25">
      <c r="AM1682" s="275"/>
      <c r="AN1682" s="275"/>
      <c r="AO1682" s="276"/>
    </row>
    <row r="1683" spans="39:41" x14ac:dyDescent="0.25">
      <c r="AM1683" s="275"/>
      <c r="AN1683" s="275"/>
      <c r="AO1683" s="276"/>
    </row>
    <row r="1684" spans="39:41" x14ac:dyDescent="0.25">
      <c r="AM1684" s="275"/>
      <c r="AN1684" s="275"/>
      <c r="AO1684" s="276"/>
    </row>
    <row r="1685" spans="39:41" x14ac:dyDescent="0.25">
      <c r="AM1685" s="275"/>
      <c r="AN1685" s="275"/>
      <c r="AO1685" s="276"/>
    </row>
    <row r="1686" spans="39:41" x14ac:dyDescent="0.25">
      <c r="AM1686" s="275"/>
      <c r="AN1686" s="275"/>
      <c r="AO1686" s="276"/>
    </row>
    <row r="1687" spans="39:41" x14ac:dyDescent="0.25">
      <c r="AM1687" s="275"/>
      <c r="AN1687" s="275"/>
      <c r="AO1687" s="276"/>
    </row>
    <row r="1688" spans="39:41" x14ac:dyDescent="0.25">
      <c r="AM1688" s="275"/>
      <c r="AN1688" s="275"/>
      <c r="AO1688" s="276"/>
    </row>
    <row r="1689" spans="39:41" x14ac:dyDescent="0.25">
      <c r="AM1689" s="275"/>
      <c r="AN1689" s="275"/>
      <c r="AO1689" s="276"/>
    </row>
    <row r="1690" spans="39:41" x14ac:dyDescent="0.25">
      <c r="AM1690" s="275"/>
      <c r="AN1690" s="275"/>
      <c r="AO1690" s="276"/>
    </row>
    <row r="1691" spans="39:41" x14ac:dyDescent="0.25">
      <c r="AM1691" s="275"/>
      <c r="AN1691" s="275"/>
      <c r="AO1691" s="276"/>
    </row>
    <row r="1692" spans="39:41" x14ac:dyDescent="0.25">
      <c r="AM1692" s="275"/>
      <c r="AN1692" s="275"/>
      <c r="AO1692" s="276"/>
    </row>
    <row r="1693" spans="39:41" x14ac:dyDescent="0.25">
      <c r="AM1693" s="275"/>
      <c r="AN1693" s="275"/>
      <c r="AO1693" s="276"/>
    </row>
    <row r="1694" spans="39:41" x14ac:dyDescent="0.25">
      <c r="AM1694" s="275"/>
      <c r="AN1694" s="275"/>
      <c r="AO1694" s="276"/>
    </row>
    <row r="1695" spans="39:41" x14ac:dyDescent="0.25">
      <c r="AM1695" s="275"/>
      <c r="AN1695" s="275"/>
      <c r="AO1695" s="276"/>
    </row>
    <row r="1696" spans="39:41" x14ac:dyDescent="0.25">
      <c r="AM1696" s="275"/>
      <c r="AN1696" s="275"/>
      <c r="AO1696" s="276"/>
    </row>
    <row r="1697" spans="39:41" x14ac:dyDescent="0.25">
      <c r="AM1697" s="275"/>
      <c r="AN1697" s="275"/>
      <c r="AO1697" s="276"/>
    </row>
    <row r="1698" spans="39:41" x14ac:dyDescent="0.25">
      <c r="AM1698" s="275"/>
      <c r="AN1698" s="275"/>
      <c r="AO1698" s="276"/>
    </row>
    <row r="1699" spans="39:41" x14ac:dyDescent="0.25">
      <c r="AM1699" s="275"/>
      <c r="AN1699" s="275"/>
      <c r="AO1699" s="276"/>
    </row>
    <row r="1700" spans="39:41" x14ac:dyDescent="0.25">
      <c r="AM1700" s="275"/>
      <c r="AN1700" s="275"/>
      <c r="AO1700" s="276"/>
    </row>
    <row r="1701" spans="39:41" x14ac:dyDescent="0.25">
      <c r="AM1701" s="275"/>
      <c r="AN1701" s="275"/>
      <c r="AO1701" s="276"/>
    </row>
    <row r="1702" spans="39:41" x14ac:dyDescent="0.25">
      <c r="AM1702" s="275"/>
      <c r="AN1702" s="275"/>
      <c r="AO1702" s="276"/>
    </row>
    <row r="1703" spans="39:41" x14ac:dyDescent="0.25">
      <c r="AM1703" s="275"/>
      <c r="AN1703" s="275"/>
      <c r="AO1703" s="276"/>
    </row>
  </sheetData>
  <dataConsolidate/>
  <mergeCells count="3">
    <mergeCell ref="A1:F2"/>
    <mergeCell ref="K3:L3"/>
    <mergeCell ref="N3:Q3"/>
  </mergeCells>
  <phoneticPr fontId="46" type="noConversion"/>
  <dataValidations xWindow="1361" yWindow="519" count="4">
    <dataValidation allowBlank="1" showInputMessage="1" showErrorMessage="1" prompt="Please see rows 36-41 for project type definitions" sqref="J4" xr:uid="{00000000-0002-0000-0700-000000000000}"/>
    <dataValidation type="decimal" operator="greaterThan" allowBlank="1" showInputMessage="1" showErrorMessage="1" prompt="For Deployment ready solutions for which a company wants to input a CBA net benefit, please remove condition formatting for the appropriate cell." sqref="S5:S1703 U5:U1703" xr:uid="{00000000-0002-0000-0700-00000A000000}">
      <formula1>-100000000</formula1>
    </dataValidation>
    <dataValidation operator="greaterThan" allowBlank="1" showInputMessage="1" showErrorMessage="1" prompt="For Deployment ready solutions for which a company wants to input a CBA net benefit, please remove condition formatting for the appropriate cell." sqref="T5:T1703 V5:X1703" xr:uid="{5C9D729C-6129-4A40-A9AB-D0E14B9CEE17}"/>
    <dataValidation allowBlank="1" showInputMessage="1" showErrorMessage="1" sqref="E5:E203" xr:uid="{2C67174A-4AF1-4EC6-9F1A-2EB2644FA7ED}"/>
  </dataValidations>
  <pageMargins left="0.7" right="0.7" top="0.75" bottom="0.75" header="0.3" footer="0.3"/>
  <pageSetup paperSize="9" orientation="portrait" r:id="rId1"/>
  <headerFooter>
    <oddFooter>&amp;C&amp;1#&amp;"Calibri"&amp;12&amp;K008000Internal Use</oddFooter>
  </headerFooter>
  <extLst>
    <ext xmlns:x14="http://schemas.microsoft.com/office/spreadsheetml/2009/9/main" uri="{CCE6A557-97BC-4b89-ADB6-D9C93CAAB3DF}">
      <x14:dataValidations xmlns:xm="http://schemas.microsoft.com/office/excel/2006/main" xWindow="1361" yWindow="519" count="6">
        <x14:dataValidation type="list" allowBlank="1" showInputMessage="1" showErrorMessage="1" xr:uid="{6ACFE04C-57FA-4E07-8856-0A216009E15D}">
          <x14:formula1>
            <xm:f>'Data options'!$D$15:$D$17</xm:f>
          </x14:formula1>
          <xm:sqref>E204:E1703</xm:sqref>
        </x14:dataValidation>
        <x14:dataValidation type="list" allowBlank="1" showInputMessage="1" showErrorMessage="1" xr:uid="{479F4DAD-2FBB-426B-B1DC-68A6C77C6EB9}">
          <x14:formula1>
            <xm:f>'Data options'!$E$15:$E$19</xm:f>
          </x14:formula1>
          <xm:sqref>K5:L1703</xm:sqref>
        </x14:dataValidation>
        <x14:dataValidation type="list" allowBlank="1" showInputMessage="1" showErrorMessage="1" xr:uid="{10D7B3F6-F6FE-454F-AC36-1E79864F1A8E}">
          <x14:formula1>
            <xm:f>'Data options'!$D$9:$D$10</xm:f>
          </x14:formula1>
          <xm:sqref>C5:C1703</xm:sqref>
        </x14:dataValidation>
        <x14:dataValidation type="list" operator="greaterThan" allowBlank="1" showInputMessage="1" showErrorMessage="1" prompt="For Deployment ready solutions for which a company wants to input a CBA net benefit, please remove condition formatting for the appropriate cell." xr:uid="{D3745E9D-F5D1-4F7F-B7F9-39C46902B42B}">
          <x14:formula1>
            <xm:f>'Data options'!$F$15:$F$16</xm:f>
          </x14:formula1>
          <xm:sqref>R5:R1703</xm:sqref>
        </x14:dataValidation>
        <x14:dataValidation type="list" allowBlank="1" showInputMessage="1" showErrorMessage="1" xr:uid="{1DCAB41F-9771-4F26-B3E5-F51A11259D5E}">
          <x14:formula1>
            <xm:f>'Data options'!$D$15:$D$18</xm:f>
          </x14:formula1>
          <xm:sqref>D5:D1048576</xm:sqref>
        </x14:dataValidation>
        <x14:dataValidation type="list" allowBlank="1" showInputMessage="1" showErrorMessage="1" xr:uid="{8442FE85-AF86-4A98-9164-B0833A7F81F3}">
          <x14:formula1>
            <xm:f>'Data options'!$F$3:$F$8</xm:f>
          </x14:formula1>
          <xm:sqref>J5:J1048576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B88"/>
  <sheetViews>
    <sheetView zoomScale="70" zoomScaleNormal="70" workbookViewId="0">
      <pane xSplit="3" ySplit="4" topLeftCell="P5" activePane="bottomRight" state="frozen"/>
      <selection pane="topRight" activeCell="AJ22" sqref="AJ22"/>
      <selection pane="bottomLeft" activeCell="AJ22" sqref="AJ22"/>
      <selection pane="bottomRight" activeCell="W7" sqref="W7"/>
    </sheetView>
  </sheetViews>
  <sheetFormatPr defaultColWidth="9.28515625" defaultRowHeight="14.25" x14ac:dyDescent="0.2"/>
  <cols>
    <col min="1" max="1" width="15.28515625" style="12" customWidth="1"/>
    <col min="2" max="2" width="27.7109375" style="177" customWidth="1"/>
    <col min="3" max="3" width="38.42578125" style="12" customWidth="1"/>
    <col min="4" max="4" width="36.7109375" style="12" customWidth="1"/>
    <col min="5" max="5" width="30.42578125" style="12" customWidth="1"/>
    <col min="6" max="6" width="34.42578125" style="12" customWidth="1"/>
    <col min="7" max="7" width="39" style="12" bestFit="1" customWidth="1"/>
    <col min="8" max="8" width="41.28515625" style="12" customWidth="1"/>
    <col min="9" max="9" width="42.42578125" style="12" customWidth="1"/>
    <col min="10" max="10" width="43.7109375" style="12" bestFit="1" customWidth="1"/>
    <col min="11" max="11" width="50.28515625" style="12" customWidth="1"/>
    <col min="12" max="15" width="23.5703125" style="12" customWidth="1"/>
    <col min="16" max="16" width="75.7109375" style="38" customWidth="1"/>
    <col min="17" max="19" width="21.7109375" style="12" customWidth="1"/>
    <col min="20" max="24" width="11.28515625" style="131" customWidth="1"/>
    <col min="25" max="25" width="5" style="169" customWidth="1"/>
    <col min="26" max="26" width="10" style="107" customWidth="1"/>
    <col min="27" max="27" width="84" style="107" customWidth="1"/>
    <col min="28" max="28" width="7.28515625" style="169" customWidth="1"/>
    <col min="29" max="16384" width="9.28515625" style="12"/>
  </cols>
  <sheetData>
    <row r="1" spans="1:28" s="15" customFormat="1" ht="15" customHeight="1" x14ac:dyDescent="0.25">
      <c r="A1" s="367" t="s">
        <v>431</v>
      </c>
      <c r="B1" s="367"/>
      <c r="C1" s="367"/>
      <c r="D1" s="163"/>
      <c r="E1" s="163"/>
      <c r="F1" s="163"/>
      <c r="G1" s="163"/>
      <c r="H1" s="163"/>
      <c r="I1" s="163"/>
      <c r="J1" s="163"/>
      <c r="K1" s="163"/>
      <c r="L1" s="163"/>
      <c r="M1" s="163"/>
      <c r="N1" s="163"/>
      <c r="O1" s="163"/>
      <c r="P1" s="154"/>
      <c r="Q1" s="369" t="s">
        <v>432</v>
      </c>
      <c r="R1" s="369"/>
      <c r="S1" s="369"/>
      <c r="T1" s="369"/>
      <c r="U1" s="369"/>
      <c r="V1" s="369"/>
      <c r="W1" s="369"/>
      <c r="X1" s="369"/>
      <c r="Y1" s="167"/>
      <c r="Z1" s="128"/>
      <c r="AA1" s="128"/>
      <c r="AB1" s="167"/>
    </row>
    <row r="2" spans="1:28" s="15" customFormat="1" ht="15" customHeight="1" x14ac:dyDescent="0.25">
      <c r="A2" s="367"/>
      <c r="B2" s="367"/>
      <c r="C2" s="367"/>
      <c r="D2" s="163"/>
      <c r="E2" s="163"/>
      <c r="F2" s="163"/>
      <c r="G2" s="163"/>
      <c r="H2" s="163"/>
      <c r="I2" s="163"/>
      <c r="J2" s="163"/>
      <c r="K2" s="163"/>
      <c r="L2" s="163"/>
      <c r="M2" s="163"/>
      <c r="N2" s="163"/>
      <c r="O2" s="163"/>
      <c r="P2" s="154"/>
      <c r="Q2" s="369"/>
      <c r="R2" s="369"/>
      <c r="S2" s="369"/>
      <c r="T2" s="369"/>
      <c r="U2" s="369"/>
      <c r="V2" s="369"/>
      <c r="W2" s="369"/>
      <c r="X2" s="369"/>
      <c r="Y2" s="167"/>
      <c r="Z2" s="128"/>
      <c r="AA2" s="128"/>
      <c r="AB2" s="167"/>
    </row>
    <row r="3" spans="1:28" s="15" customFormat="1" ht="16.5" customHeight="1" thickBot="1" x14ac:dyDescent="0.3">
      <c r="A3" s="368"/>
      <c r="B3" s="368"/>
      <c r="C3" s="368"/>
      <c r="D3" s="165" t="s">
        <v>433</v>
      </c>
      <c r="E3" s="164"/>
      <c r="F3" s="164"/>
      <c r="G3" s="164"/>
      <c r="H3" s="164"/>
      <c r="I3" s="164"/>
      <c r="J3" s="164"/>
      <c r="K3" s="164"/>
      <c r="L3" s="164"/>
      <c r="M3" s="164"/>
      <c r="N3" s="164"/>
      <c r="O3" s="164"/>
      <c r="P3" s="175"/>
      <c r="Q3" s="370"/>
      <c r="R3" s="370"/>
      <c r="S3" s="370"/>
      <c r="T3" s="370"/>
      <c r="U3" s="370"/>
      <c r="V3" s="370"/>
      <c r="W3" s="370"/>
      <c r="X3" s="370"/>
      <c r="Y3" s="167"/>
      <c r="Z3" s="128"/>
      <c r="AA3" s="128"/>
      <c r="AB3" s="167"/>
    </row>
    <row r="4" spans="1:28" s="130" customFormat="1" ht="46.5" thickBot="1" x14ac:dyDescent="0.35">
      <c r="A4" s="129" t="s">
        <v>50</v>
      </c>
      <c r="B4" s="176" t="s">
        <v>434</v>
      </c>
      <c r="C4" s="129" t="s">
        <v>145</v>
      </c>
      <c r="D4" s="129" t="s">
        <v>147</v>
      </c>
      <c r="E4" s="129" t="s">
        <v>435</v>
      </c>
      <c r="F4" s="87" t="s">
        <v>105</v>
      </c>
      <c r="G4" s="129" t="s">
        <v>154</v>
      </c>
      <c r="H4" s="129" t="s">
        <v>436</v>
      </c>
      <c r="I4" s="129" t="s">
        <v>437</v>
      </c>
      <c r="J4" s="129" t="s">
        <v>438</v>
      </c>
      <c r="K4" s="129" t="s">
        <v>439</v>
      </c>
      <c r="L4" s="129" t="s">
        <v>164</v>
      </c>
      <c r="M4" s="129" t="s">
        <v>166</v>
      </c>
      <c r="N4" s="129" t="s">
        <v>168</v>
      </c>
      <c r="O4" s="129" t="s">
        <v>170</v>
      </c>
      <c r="P4" s="129" t="s">
        <v>172</v>
      </c>
      <c r="Q4" s="129" t="s">
        <v>174</v>
      </c>
      <c r="R4" s="129" t="s">
        <v>440</v>
      </c>
      <c r="S4" s="129" t="s">
        <v>176</v>
      </c>
      <c r="T4" s="166" t="s">
        <v>441</v>
      </c>
      <c r="U4" s="166" t="s">
        <v>442</v>
      </c>
      <c r="V4" s="166" t="s">
        <v>443</v>
      </c>
      <c r="W4" s="166" t="s">
        <v>444</v>
      </c>
      <c r="X4" s="166" t="s">
        <v>445</v>
      </c>
      <c r="Y4" s="168"/>
      <c r="Z4" s="149" t="s">
        <v>403</v>
      </c>
      <c r="AA4" s="111"/>
      <c r="AB4" s="168"/>
    </row>
    <row r="5" spans="1:28" ht="15" x14ac:dyDescent="0.2">
      <c r="A5" s="277"/>
      <c r="B5" s="278"/>
      <c r="C5" s="279"/>
      <c r="D5" s="280"/>
      <c r="E5" s="281"/>
      <c r="F5" s="282"/>
      <c r="G5" s="283"/>
      <c r="H5" s="284"/>
      <c r="I5" s="285"/>
      <c r="J5" s="285"/>
      <c r="K5" s="286"/>
      <c r="L5" s="287"/>
      <c r="M5" s="287"/>
      <c r="N5" s="287"/>
      <c r="O5" s="287"/>
      <c r="P5" s="288"/>
      <c r="Q5" s="287"/>
      <c r="R5" s="287"/>
      <c r="S5" s="287"/>
      <c r="T5" s="289"/>
      <c r="U5" s="289"/>
      <c r="V5" s="289"/>
      <c r="W5" s="289"/>
      <c r="X5" s="289"/>
      <c r="Y5" s="290"/>
      <c r="Z5" s="152" t="s">
        <v>446</v>
      </c>
      <c r="AA5" s="291" t="s">
        <v>435</v>
      </c>
      <c r="AB5" s="290"/>
    </row>
    <row r="6" spans="1:28" ht="15" x14ac:dyDescent="0.2">
      <c r="A6" s="277"/>
      <c r="B6" s="278"/>
      <c r="C6" s="279"/>
      <c r="D6" s="280"/>
      <c r="E6" s="281"/>
      <c r="F6" s="282"/>
      <c r="G6" s="283"/>
      <c r="H6" s="284"/>
      <c r="I6" s="285"/>
      <c r="J6" s="285"/>
      <c r="K6" s="286"/>
      <c r="L6" s="287"/>
      <c r="M6" s="287"/>
      <c r="N6" s="287"/>
      <c r="O6" s="287"/>
      <c r="P6" s="288"/>
      <c r="Q6" s="287"/>
      <c r="R6" s="287"/>
      <c r="S6" s="287"/>
      <c r="T6" s="289"/>
      <c r="U6" s="289"/>
      <c r="V6" s="289"/>
      <c r="W6" s="289"/>
      <c r="X6" s="289"/>
      <c r="Y6" s="290"/>
      <c r="Z6" s="152" t="s">
        <v>447</v>
      </c>
      <c r="AA6" s="291" t="s">
        <v>105</v>
      </c>
      <c r="AB6" s="290"/>
    </row>
    <row r="7" spans="1:28" ht="15" x14ac:dyDescent="0.2">
      <c r="A7" s="277"/>
      <c r="B7" s="278"/>
      <c r="C7" s="279"/>
      <c r="D7" s="280"/>
      <c r="E7" s="281"/>
      <c r="F7" s="282"/>
      <c r="G7" s="283"/>
      <c r="H7" s="284"/>
      <c r="I7" s="285"/>
      <c r="J7" s="285"/>
      <c r="K7" s="286"/>
      <c r="L7" s="287"/>
      <c r="M7" s="287"/>
      <c r="N7" s="287"/>
      <c r="O7" s="287"/>
      <c r="P7" s="288"/>
      <c r="Q7" s="287"/>
      <c r="R7" s="287"/>
      <c r="S7" s="287"/>
      <c r="T7" s="289"/>
      <c r="U7" s="289"/>
      <c r="V7" s="289"/>
      <c r="W7" s="289"/>
      <c r="X7" s="289"/>
      <c r="Y7" s="290"/>
      <c r="Z7" s="152" t="s">
        <v>448</v>
      </c>
      <c r="AA7" s="291" t="s">
        <v>154</v>
      </c>
      <c r="AB7" s="290"/>
    </row>
    <row r="8" spans="1:28" ht="15" x14ac:dyDescent="0.2">
      <c r="A8" s="277"/>
      <c r="B8" s="278"/>
      <c r="C8" s="279"/>
      <c r="D8" s="280"/>
      <c r="E8" s="281"/>
      <c r="F8" s="282"/>
      <c r="G8" s="283"/>
      <c r="H8" s="284"/>
      <c r="I8" s="285"/>
      <c r="J8" s="285"/>
      <c r="K8" s="286"/>
      <c r="L8" s="287"/>
      <c r="M8" s="287"/>
      <c r="N8" s="287"/>
      <c r="O8" s="287"/>
      <c r="P8" s="288"/>
      <c r="Q8" s="287"/>
      <c r="R8" s="287"/>
      <c r="S8" s="287"/>
      <c r="T8" s="289"/>
      <c r="U8" s="289"/>
      <c r="V8" s="289"/>
      <c r="W8" s="289"/>
      <c r="X8" s="289"/>
      <c r="Y8" s="290"/>
      <c r="Z8" s="152" t="s">
        <v>449</v>
      </c>
      <c r="AA8" s="291" t="s">
        <v>436</v>
      </c>
      <c r="AB8" s="290"/>
    </row>
    <row r="9" spans="1:28" ht="15" x14ac:dyDescent="0.2">
      <c r="A9" s="277"/>
      <c r="B9" s="278"/>
      <c r="C9" s="279"/>
      <c r="D9" s="280"/>
      <c r="E9" s="281"/>
      <c r="F9" s="282"/>
      <c r="G9" s="283"/>
      <c r="H9" s="284"/>
      <c r="I9" s="285"/>
      <c r="J9" s="285"/>
      <c r="K9" s="286"/>
      <c r="L9" s="287"/>
      <c r="M9" s="287"/>
      <c r="N9" s="287"/>
      <c r="O9" s="287"/>
      <c r="P9" s="288"/>
      <c r="Q9" s="287"/>
      <c r="R9" s="287"/>
      <c r="S9" s="287"/>
      <c r="T9" s="289"/>
      <c r="U9" s="289"/>
      <c r="V9" s="289"/>
      <c r="W9" s="289"/>
      <c r="X9" s="289"/>
      <c r="Y9" s="290"/>
      <c r="Z9" s="152" t="s">
        <v>450</v>
      </c>
      <c r="AA9" s="291" t="s">
        <v>437</v>
      </c>
      <c r="AB9" s="290"/>
    </row>
    <row r="10" spans="1:28" ht="15" x14ac:dyDescent="0.2">
      <c r="A10" s="277"/>
      <c r="B10" s="278"/>
      <c r="C10" s="279"/>
      <c r="D10" s="280"/>
      <c r="E10" s="281"/>
      <c r="F10" s="282"/>
      <c r="G10" s="283"/>
      <c r="H10" s="284"/>
      <c r="I10" s="285"/>
      <c r="J10" s="285"/>
      <c r="K10" s="286"/>
      <c r="L10" s="287"/>
      <c r="M10" s="287"/>
      <c r="N10" s="287"/>
      <c r="O10" s="287"/>
      <c r="P10" s="288"/>
      <c r="Q10" s="287"/>
      <c r="R10" s="287"/>
      <c r="S10" s="287"/>
      <c r="T10" s="289"/>
      <c r="U10" s="289"/>
      <c r="V10" s="289"/>
      <c r="W10" s="289"/>
      <c r="X10" s="289"/>
      <c r="Y10" s="290"/>
      <c r="Z10" s="152" t="s">
        <v>451</v>
      </c>
      <c r="AA10" s="291" t="s">
        <v>438</v>
      </c>
      <c r="AB10" s="290"/>
    </row>
    <row r="11" spans="1:28" ht="15" x14ac:dyDescent="0.2">
      <c r="A11" s="277"/>
      <c r="B11" s="278"/>
      <c r="C11" s="279"/>
      <c r="D11" s="280"/>
      <c r="E11" s="281"/>
      <c r="F11" s="282"/>
      <c r="G11" s="283"/>
      <c r="H11" s="284"/>
      <c r="I11" s="285"/>
      <c r="J11" s="285"/>
      <c r="K11" s="286"/>
      <c r="L11" s="287"/>
      <c r="M11" s="287"/>
      <c r="N11" s="287"/>
      <c r="O11" s="287"/>
      <c r="P11" s="288"/>
      <c r="Q11" s="287"/>
      <c r="R11" s="287"/>
      <c r="S11" s="287"/>
      <c r="T11" s="289"/>
      <c r="U11" s="289"/>
      <c r="V11" s="289"/>
      <c r="W11" s="289"/>
      <c r="X11" s="289"/>
      <c r="Y11" s="290"/>
      <c r="Z11" s="152" t="s">
        <v>452</v>
      </c>
      <c r="AA11" s="291" t="s">
        <v>439</v>
      </c>
      <c r="AB11" s="290"/>
    </row>
    <row r="12" spans="1:28" ht="15" x14ac:dyDescent="0.2">
      <c r="A12" s="277"/>
      <c r="B12" s="278"/>
      <c r="C12" s="279"/>
      <c r="D12" s="280"/>
      <c r="E12" s="281"/>
      <c r="F12" s="282"/>
      <c r="G12" s="283"/>
      <c r="H12" s="284"/>
      <c r="I12" s="285"/>
      <c r="J12" s="285"/>
      <c r="K12" s="286"/>
      <c r="L12" s="287"/>
      <c r="M12" s="287"/>
      <c r="N12" s="287"/>
      <c r="O12" s="287"/>
      <c r="P12" s="288"/>
      <c r="Q12" s="287"/>
      <c r="R12" s="287"/>
      <c r="S12" s="287"/>
      <c r="T12" s="289"/>
      <c r="U12" s="289"/>
      <c r="V12" s="289"/>
      <c r="W12" s="289"/>
      <c r="X12" s="289"/>
      <c r="Y12" s="290"/>
      <c r="Z12" s="152" t="s">
        <v>453</v>
      </c>
      <c r="AA12" s="291" t="s">
        <v>454</v>
      </c>
      <c r="AB12" s="290"/>
    </row>
    <row r="13" spans="1:28" ht="15" x14ac:dyDescent="0.2">
      <c r="A13" s="277"/>
      <c r="B13" s="278"/>
      <c r="C13" s="279"/>
      <c r="D13" s="280"/>
      <c r="E13" s="281"/>
      <c r="F13" s="282"/>
      <c r="G13" s="283"/>
      <c r="H13" s="284"/>
      <c r="I13" s="285"/>
      <c r="J13" s="285"/>
      <c r="K13" s="286"/>
      <c r="L13" s="287"/>
      <c r="M13" s="287"/>
      <c r="N13" s="287"/>
      <c r="O13" s="287"/>
      <c r="P13" s="288"/>
      <c r="Q13" s="287"/>
      <c r="R13" s="287"/>
      <c r="S13" s="287"/>
      <c r="T13" s="289"/>
      <c r="U13" s="289"/>
      <c r="V13" s="289"/>
      <c r="W13" s="289"/>
      <c r="X13" s="289"/>
      <c r="Y13" s="290"/>
      <c r="Z13" s="152" t="s">
        <v>455</v>
      </c>
      <c r="AA13" s="291" t="s">
        <v>456</v>
      </c>
      <c r="AB13" s="290"/>
    </row>
    <row r="14" spans="1:28" ht="15" x14ac:dyDescent="0.2">
      <c r="A14" s="277"/>
      <c r="B14" s="278"/>
      <c r="C14" s="279"/>
      <c r="D14" s="280"/>
      <c r="E14" s="281"/>
      <c r="F14" s="282"/>
      <c r="G14" s="283"/>
      <c r="H14" s="284"/>
      <c r="I14" s="285"/>
      <c r="J14" s="285"/>
      <c r="K14" s="286"/>
      <c r="L14" s="287"/>
      <c r="M14" s="287"/>
      <c r="N14" s="287"/>
      <c r="O14" s="287"/>
      <c r="P14" s="288"/>
      <c r="Q14" s="287"/>
      <c r="R14" s="287"/>
      <c r="S14" s="287"/>
      <c r="T14" s="289"/>
      <c r="U14" s="289"/>
      <c r="V14" s="289"/>
      <c r="W14" s="289"/>
      <c r="X14" s="289"/>
      <c r="Y14" s="290"/>
      <c r="Z14" s="152" t="s">
        <v>457</v>
      </c>
      <c r="AA14" s="291" t="s">
        <v>458</v>
      </c>
      <c r="AB14" s="290"/>
    </row>
    <row r="15" spans="1:28" ht="15" x14ac:dyDescent="0.2">
      <c r="A15" s="277"/>
      <c r="B15" s="278"/>
      <c r="C15" s="279"/>
      <c r="D15" s="280"/>
      <c r="E15" s="281"/>
      <c r="F15" s="282"/>
      <c r="G15" s="283"/>
      <c r="H15" s="284"/>
      <c r="I15" s="285"/>
      <c r="J15" s="285"/>
      <c r="K15" s="286"/>
      <c r="L15" s="287"/>
      <c r="M15" s="287"/>
      <c r="N15" s="287"/>
      <c r="O15" s="287"/>
      <c r="P15" s="288"/>
      <c r="Q15" s="287"/>
      <c r="R15" s="287"/>
      <c r="S15" s="287"/>
      <c r="T15" s="289"/>
      <c r="U15" s="289"/>
      <c r="V15" s="289"/>
      <c r="W15" s="289"/>
      <c r="X15" s="289"/>
      <c r="Y15" s="290"/>
      <c r="Z15" s="152" t="s">
        <v>459</v>
      </c>
      <c r="AA15" s="291" t="s">
        <v>460</v>
      </c>
      <c r="AB15" s="290"/>
    </row>
    <row r="16" spans="1:28" ht="15" x14ac:dyDescent="0.2">
      <c r="A16" s="277"/>
      <c r="B16" s="278"/>
      <c r="C16" s="279"/>
      <c r="D16" s="280"/>
      <c r="E16" s="281"/>
      <c r="F16" s="282"/>
      <c r="G16" s="283"/>
      <c r="H16" s="284"/>
      <c r="I16" s="285"/>
      <c r="J16" s="285"/>
      <c r="K16" s="286"/>
      <c r="L16" s="287"/>
      <c r="M16" s="287"/>
      <c r="N16" s="287"/>
      <c r="O16" s="287"/>
      <c r="P16" s="288"/>
      <c r="Q16" s="287"/>
      <c r="R16" s="287"/>
      <c r="S16" s="287"/>
      <c r="T16" s="289"/>
      <c r="U16" s="289"/>
      <c r="V16" s="289"/>
      <c r="W16" s="289"/>
      <c r="X16" s="289"/>
      <c r="Y16" s="290"/>
      <c r="Z16" s="152" t="s">
        <v>461</v>
      </c>
      <c r="AA16" s="291" t="s">
        <v>462</v>
      </c>
      <c r="AB16" s="290"/>
    </row>
    <row r="17" spans="1:27" ht="15" x14ac:dyDescent="0.2">
      <c r="A17" s="277"/>
      <c r="B17" s="278"/>
      <c r="C17" s="279"/>
      <c r="D17" s="280"/>
      <c r="E17" s="281"/>
      <c r="F17" s="282"/>
      <c r="G17" s="283"/>
      <c r="H17" s="284"/>
      <c r="I17" s="285"/>
      <c r="J17" s="285"/>
      <c r="K17" s="286"/>
      <c r="L17" s="287"/>
      <c r="M17" s="287"/>
      <c r="N17" s="287"/>
      <c r="O17" s="287"/>
      <c r="P17" s="288"/>
      <c r="Q17" s="287"/>
      <c r="R17" s="287"/>
      <c r="S17" s="287"/>
      <c r="T17" s="289"/>
      <c r="U17" s="289"/>
      <c r="V17" s="289"/>
      <c r="W17" s="289"/>
      <c r="X17" s="289"/>
      <c r="Y17" s="290"/>
      <c r="Z17" s="152" t="s">
        <v>463</v>
      </c>
      <c r="AA17" s="291" t="s">
        <v>464</v>
      </c>
    </row>
    <row r="18" spans="1:27" ht="15" x14ac:dyDescent="0.2">
      <c r="A18" s="277"/>
      <c r="B18" s="278"/>
      <c r="C18" s="279"/>
      <c r="D18" s="280"/>
      <c r="E18" s="281"/>
      <c r="F18" s="282"/>
      <c r="G18" s="283"/>
      <c r="H18" s="284"/>
      <c r="I18" s="285"/>
      <c r="J18" s="285"/>
      <c r="K18" s="286"/>
      <c r="L18" s="287"/>
      <c r="M18" s="287"/>
      <c r="N18" s="287"/>
      <c r="O18" s="287"/>
      <c r="P18" s="288"/>
      <c r="Q18" s="287"/>
      <c r="R18" s="287"/>
      <c r="S18" s="287"/>
      <c r="T18" s="289"/>
      <c r="U18" s="289"/>
      <c r="V18" s="289"/>
      <c r="W18" s="289"/>
      <c r="X18" s="289"/>
      <c r="Y18" s="290"/>
      <c r="Z18" s="152" t="s">
        <v>465</v>
      </c>
      <c r="AA18" s="291" t="s">
        <v>466</v>
      </c>
    </row>
    <row r="19" spans="1:27" ht="15" x14ac:dyDescent="0.2">
      <c r="A19" s="277"/>
      <c r="B19" s="278"/>
      <c r="C19" s="279"/>
      <c r="D19" s="280"/>
      <c r="E19" s="281"/>
      <c r="F19" s="282"/>
      <c r="G19" s="283"/>
      <c r="H19" s="284"/>
      <c r="I19" s="285"/>
      <c r="J19" s="285"/>
      <c r="K19" s="286"/>
      <c r="L19" s="287"/>
      <c r="M19" s="287"/>
      <c r="N19" s="287"/>
      <c r="O19" s="287"/>
      <c r="P19" s="288"/>
      <c r="Q19" s="287"/>
      <c r="R19" s="287"/>
      <c r="S19" s="287"/>
      <c r="T19" s="289"/>
      <c r="U19" s="289"/>
      <c r="V19" s="289"/>
      <c r="W19" s="289"/>
      <c r="X19" s="289"/>
      <c r="Y19" s="290"/>
      <c r="Z19" s="152" t="s">
        <v>467</v>
      </c>
      <c r="AA19" s="291" t="s">
        <v>468</v>
      </c>
    </row>
    <row r="20" spans="1:27" ht="15" x14ac:dyDescent="0.2">
      <c r="A20" s="277"/>
      <c r="B20" s="278"/>
      <c r="C20" s="279"/>
      <c r="D20" s="280"/>
      <c r="E20" s="281"/>
      <c r="F20" s="282"/>
      <c r="G20" s="283"/>
      <c r="H20" s="284"/>
      <c r="I20" s="285"/>
      <c r="J20" s="285"/>
      <c r="K20" s="286"/>
      <c r="L20" s="287"/>
      <c r="M20" s="287"/>
      <c r="N20" s="287"/>
      <c r="O20" s="287"/>
      <c r="P20" s="288"/>
      <c r="Q20" s="287"/>
      <c r="R20" s="287"/>
      <c r="S20" s="287"/>
      <c r="T20" s="289"/>
      <c r="U20" s="289"/>
      <c r="V20" s="289"/>
      <c r="W20" s="289"/>
      <c r="X20" s="289"/>
      <c r="Y20" s="290"/>
      <c r="Z20" s="152" t="s">
        <v>469</v>
      </c>
      <c r="AA20" s="291" t="s">
        <v>470</v>
      </c>
    </row>
    <row r="21" spans="1:27" ht="15" x14ac:dyDescent="0.2">
      <c r="A21" s="277"/>
      <c r="B21" s="278"/>
      <c r="C21" s="279"/>
      <c r="D21" s="280"/>
      <c r="E21" s="281"/>
      <c r="F21" s="282"/>
      <c r="G21" s="283"/>
      <c r="H21" s="284"/>
      <c r="I21" s="285"/>
      <c r="J21" s="285"/>
      <c r="K21" s="286"/>
      <c r="L21" s="287"/>
      <c r="M21" s="287"/>
      <c r="N21" s="287"/>
      <c r="O21" s="287"/>
      <c r="P21" s="288"/>
      <c r="Q21" s="287"/>
      <c r="R21" s="287"/>
      <c r="S21" s="287"/>
      <c r="T21" s="289"/>
      <c r="U21" s="289"/>
      <c r="V21" s="289"/>
      <c r="W21" s="289"/>
      <c r="X21" s="289"/>
      <c r="Y21" s="290"/>
      <c r="Z21" s="152" t="s">
        <v>471</v>
      </c>
      <c r="AA21" s="291" t="s">
        <v>472</v>
      </c>
    </row>
    <row r="22" spans="1:27" ht="15" x14ac:dyDescent="0.2">
      <c r="A22" s="277"/>
      <c r="B22" s="278"/>
      <c r="C22" s="279"/>
      <c r="D22" s="280"/>
      <c r="E22" s="281"/>
      <c r="F22" s="282"/>
      <c r="G22" s="283"/>
      <c r="H22" s="284"/>
      <c r="I22" s="285"/>
      <c r="J22" s="285"/>
      <c r="K22" s="286"/>
      <c r="L22" s="287"/>
      <c r="M22" s="287"/>
      <c r="N22" s="287"/>
      <c r="O22" s="287"/>
      <c r="P22" s="288"/>
      <c r="Q22" s="287"/>
      <c r="R22" s="287"/>
      <c r="S22" s="287"/>
      <c r="T22" s="289"/>
      <c r="U22" s="289"/>
      <c r="V22" s="289"/>
      <c r="W22" s="289"/>
      <c r="X22" s="289"/>
      <c r="Y22" s="290"/>
      <c r="Z22" s="152" t="s">
        <v>473</v>
      </c>
      <c r="AA22" s="291" t="s">
        <v>474</v>
      </c>
    </row>
    <row r="23" spans="1:27" ht="15" x14ac:dyDescent="0.2">
      <c r="A23" s="277"/>
      <c r="B23" s="278"/>
      <c r="C23" s="279"/>
      <c r="D23" s="280"/>
      <c r="E23" s="281"/>
      <c r="F23" s="282"/>
      <c r="G23" s="283"/>
      <c r="H23" s="284"/>
      <c r="I23" s="285"/>
      <c r="J23" s="285"/>
      <c r="K23" s="286"/>
      <c r="L23" s="287"/>
      <c r="M23" s="287"/>
      <c r="N23" s="287"/>
      <c r="O23" s="287"/>
      <c r="P23" s="288"/>
      <c r="Q23" s="287"/>
      <c r="R23" s="287"/>
      <c r="S23" s="287"/>
      <c r="T23" s="289"/>
      <c r="U23" s="289"/>
      <c r="V23" s="289"/>
      <c r="W23" s="289"/>
      <c r="X23" s="289"/>
      <c r="Y23" s="290"/>
      <c r="Z23" s="152" t="s">
        <v>475</v>
      </c>
      <c r="AA23" s="291" t="s">
        <v>476</v>
      </c>
    </row>
    <row r="24" spans="1:27" ht="15" x14ac:dyDescent="0.25">
      <c r="A24" s="277"/>
      <c r="B24" s="278"/>
      <c r="C24" s="279"/>
      <c r="D24" s="280"/>
      <c r="E24" s="281"/>
      <c r="F24" s="282"/>
      <c r="G24" s="283"/>
      <c r="H24" s="284"/>
      <c r="I24" s="285"/>
      <c r="J24" s="285"/>
      <c r="K24" s="286"/>
      <c r="L24" s="287"/>
      <c r="M24" s="287"/>
      <c r="N24" s="287"/>
      <c r="O24" s="287"/>
      <c r="P24" s="288"/>
      <c r="Q24" s="287"/>
      <c r="R24" s="287"/>
      <c r="S24" s="287"/>
      <c r="T24" s="289"/>
      <c r="U24" s="289"/>
      <c r="V24" s="289"/>
      <c r="W24" s="289"/>
      <c r="X24" s="289"/>
      <c r="Y24" s="290"/>
      <c r="Z24" s="153" t="s">
        <v>477</v>
      </c>
      <c r="AA24" s="291" t="s">
        <v>478</v>
      </c>
    </row>
    <row r="25" spans="1:27" x14ac:dyDescent="0.2">
      <c r="A25" s="277"/>
      <c r="B25" s="278"/>
      <c r="C25" s="279"/>
      <c r="D25" s="280"/>
      <c r="E25" s="281"/>
      <c r="F25" s="282"/>
      <c r="G25" s="283"/>
      <c r="H25" s="284"/>
      <c r="I25" s="285"/>
      <c r="J25" s="285"/>
      <c r="K25" s="286"/>
      <c r="L25" s="287"/>
      <c r="M25" s="287"/>
      <c r="N25" s="287"/>
      <c r="O25" s="287"/>
      <c r="P25" s="288"/>
      <c r="Q25" s="287"/>
      <c r="R25" s="287"/>
      <c r="S25" s="287"/>
      <c r="T25" s="289"/>
      <c r="U25" s="289"/>
      <c r="V25" s="289"/>
      <c r="W25" s="289"/>
      <c r="X25" s="289"/>
      <c r="Y25" s="290"/>
      <c r="Z25" s="272"/>
      <c r="AA25" s="272"/>
    </row>
    <row r="26" spans="1:27" x14ac:dyDescent="0.2">
      <c r="A26" s="277"/>
      <c r="B26" s="278"/>
      <c r="C26" s="279"/>
      <c r="D26" s="280"/>
      <c r="E26" s="281"/>
      <c r="F26" s="282"/>
      <c r="G26" s="283"/>
      <c r="H26" s="284"/>
      <c r="I26" s="285"/>
      <c r="J26" s="285"/>
      <c r="K26" s="286"/>
      <c r="L26" s="287"/>
      <c r="M26" s="287"/>
      <c r="N26" s="287"/>
      <c r="O26" s="287"/>
      <c r="P26" s="288"/>
      <c r="Q26" s="287"/>
      <c r="R26" s="287"/>
      <c r="S26" s="287"/>
      <c r="T26" s="289"/>
      <c r="U26" s="289"/>
      <c r="V26" s="289"/>
      <c r="W26" s="289"/>
      <c r="X26" s="289"/>
      <c r="Y26" s="290"/>
      <c r="Z26" s="272"/>
      <c r="AA26" s="272"/>
    </row>
    <row r="27" spans="1:27" x14ac:dyDescent="0.2">
      <c r="A27" s="277"/>
      <c r="B27" s="278"/>
      <c r="C27" s="279"/>
      <c r="D27" s="280"/>
      <c r="E27" s="281"/>
      <c r="F27" s="282"/>
      <c r="G27" s="283"/>
      <c r="H27" s="284"/>
      <c r="I27" s="285"/>
      <c r="J27" s="285"/>
      <c r="K27" s="286"/>
      <c r="L27" s="287"/>
      <c r="M27" s="287"/>
      <c r="N27" s="287"/>
      <c r="O27" s="287"/>
      <c r="P27" s="288"/>
      <c r="Q27" s="287"/>
      <c r="R27" s="287"/>
      <c r="S27" s="287"/>
      <c r="T27" s="289"/>
      <c r="U27" s="289"/>
      <c r="V27" s="289"/>
      <c r="W27" s="289"/>
      <c r="X27" s="289"/>
      <c r="Y27" s="290"/>
      <c r="Z27" s="272"/>
      <c r="AA27" s="272"/>
    </row>
    <row r="28" spans="1:27" x14ac:dyDescent="0.2">
      <c r="A28" s="277"/>
      <c r="B28" s="278"/>
      <c r="C28" s="279"/>
      <c r="D28" s="280"/>
      <c r="E28" s="281"/>
      <c r="F28" s="282"/>
      <c r="G28" s="283"/>
      <c r="H28" s="284"/>
      <c r="I28" s="285"/>
      <c r="J28" s="285"/>
      <c r="K28" s="286"/>
      <c r="L28" s="287"/>
      <c r="M28" s="287"/>
      <c r="N28" s="287"/>
      <c r="O28" s="287"/>
      <c r="P28" s="288"/>
      <c r="Q28" s="287"/>
      <c r="R28" s="287"/>
      <c r="S28" s="287"/>
      <c r="T28" s="289"/>
      <c r="U28" s="289"/>
      <c r="V28" s="289"/>
      <c r="W28" s="289"/>
      <c r="X28" s="289"/>
      <c r="Y28" s="290"/>
      <c r="Z28" s="272"/>
      <c r="AA28" s="272"/>
    </row>
    <row r="29" spans="1:27" x14ac:dyDescent="0.2">
      <c r="A29" s="277"/>
      <c r="B29" s="278"/>
      <c r="C29" s="279"/>
      <c r="D29" s="280"/>
      <c r="E29" s="281"/>
      <c r="F29" s="282"/>
      <c r="G29" s="283"/>
      <c r="H29" s="284"/>
      <c r="I29" s="285"/>
      <c r="J29" s="285"/>
      <c r="K29" s="286"/>
      <c r="L29" s="287"/>
      <c r="M29" s="287"/>
      <c r="N29" s="287"/>
      <c r="O29" s="287"/>
      <c r="P29" s="288"/>
      <c r="Q29" s="287"/>
      <c r="R29" s="287"/>
      <c r="S29" s="287"/>
      <c r="T29" s="289"/>
      <c r="U29" s="289"/>
      <c r="V29" s="289"/>
      <c r="W29" s="289"/>
      <c r="X29" s="289"/>
      <c r="Y29" s="290"/>
      <c r="Z29" s="272"/>
      <c r="AA29" s="272"/>
    </row>
    <row r="30" spans="1:27" x14ac:dyDescent="0.2">
      <c r="A30" s="277"/>
      <c r="B30" s="278"/>
      <c r="C30" s="279"/>
      <c r="D30" s="280"/>
      <c r="E30" s="281"/>
      <c r="F30" s="282"/>
      <c r="G30" s="283"/>
      <c r="H30" s="284"/>
      <c r="I30" s="285"/>
      <c r="J30" s="285"/>
      <c r="K30" s="286"/>
      <c r="L30" s="287"/>
      <c r="M30" s="287"/>
      <c r="N30" s="287"/>
      <c r="O30" s="287"/>
      <c r="P30" s="288"/>
      <c r="Q30" s="287"/>
      <c r="R30" s="287"/>
      <c r="S30" s="287"/>
      <c r="T30" s="289"/>
      <c r="U30" s="289"/>
      <c r="V30" s="289"/>
      <c r="W30" s="289"/>
      <c r="X30" s="289"/>
      <c r="Y30" s="290"/>
      <c r="Z30" s="272"/>
      <c r="AA30" s="272"/>
    </row>
    <row r="31" spans="1:27" x14ac:dyDescent="0.2">
      <c r="A31" s="277"/>
      <c r="B31" s="278"/>
      <c r="C31" s="279"/>
      <c r="D31" s="280"/>
      <c r="E31" s="281"/>
      <c r="F31" s="282"/>
      <c r="G31" s="283"/>
      <c r="H31" s="284"/>
      <c r="I31" s="285"/>
      <c r="J31" s="285"/>
      <c r="K31" s="286"/>
      <c r="L31" s="287"/>
      <c r="M31" s="287"/>
      <c r="N31" s="287"/>
      <c r="O31" s="287"/>
      <c r="P31" s="288"/>
      <c r="Q31" s="287"/>
      <c r="R31" s="287"/>
      <c r="S31" s="287"/>
      <c r="T31" s="289"/>
      <c r="U31" s="289"/>
      <c r="V31" s="289"/>
      <c r="W31" s="289"/>
      <c r="X31" s="289"/>
      <c r="Y31" s="290"/>
      <c r="Z31" s="272"/>
      <c r="AA31" s="272"/>
    </row>
    <row r="32" spans="1:27" x14ac:dyDescent="0.2">
      <c r="A32" s="277"/>
      <c r="B32" s="278"/>
      <c r="C32" s="279"/>
      <c r="D32" s="280"/>
      <c r="E32" s="281"/>
      <c r="F32" s="282"/>
      <c r="G32" s="283"/>
      <c r="H32" s="284"/>
      <c r="I32" s="285"/>
      <c r="J32" s="285"/>
      <c r="K32" s="286"/>
      <c r="L32" s="287"/>
      <c r="M32" s="287"/>
      <c r="N32" s="287"/>
      <c r="O32" s="287"/>
      <c r="P32" s="288"/>
      <c r="Q32" s="287"/>
      <c r="R32" s="287"/>
      <c r="S32" s="287"/>
      <c r="T32" s="289"/>
      <c r="U32" s="289"/>
      <c r="V32" s="289"/>
      <c r="W32" s="289"/>
      <c r="X32" s="289"/>
      <c r="Y32" s="290"/>
      <c r="Z32" s="272"/>
      <c r="AA32" s="272"/>
    </row>
    <row r="33" spans="1:24" x14ac:dyDescent="0.2">
      <c r="A33" s="277"/>
      <c r="B33" s="278"/>
      <c r="C33" s="279"/>
      <c r="D33" s="280"/>
      <c r="E33" s="281"/>
      <c r="F33" s="282"/>
      <c r="G33" s="283"/>
      <c r="H33" s="284"/>
      <c r="I33" s="285"/>
      <c r="J33" s="285"/>
      <c r="K33" s="286"/>
      <c r="L33" s="287"/>
      <c r="M33" s="287"/>
      <c r="N33" s="287"/>
      <c r="O33" s="287"/>
      <c r="P33" s="288"/>
      <c r="Q33" s="287"/>
      <c r="R33" s="287"/>
      <c r="S33" s="287"/>
      <c r="T33" s="289"/>
      <c r="U33" s="289"/>
      <c r="V33" s="289"/>
      <c r="W33" s="289"/>
      <c r="X33" s="289"/>
    </row>
    <row r="34" spans="1:24" x14ac:dyDescent="0.2">
      <c r="A34" s="277"/>
      <c r="B34" s="278"/>
      <c r="C34" s="279"/>
      <c r="D34" s="280"/>
      <c r="E34" s="281"/>
      <c r="F34" s="282"/>
      <c r="G34" s="283"/>
      <c r="H34" s="284"/>
      <c r="I34" s="285"/>
      <c r="J34" s="285"/>
      <c r="K34" s="286"/>
      <c r="L34" s="287"/>
      <c r="M34" s="287"/>
      <c r="N34" s="287"/>
      <c r="O34" s="287"/>
      <c r="P34" s="288"/>
      <c r="Q34" s="287"/>
      <c r="R34" s="287"/>
      <c r="S34" s="287"/>
      <c r="T34" s="289"/>
      <c r="U34" s="289"/>
      <c r="V34" s="289"/>
      <c r="W34" s="289"/>
      <c r="X34" s="289"/>
    </row>
    <row r="35" spans="1:24" x14ac:dyDescent="0.2">
      <c r="A35" s="277"/>
      <c r="B35" s="278"/>
      <c r="C35" s="279"/>
      <c r="D35" s="280"/>
      <c r="E35" s="281"/>
      <c r="F35" s="282"/>
      <c r="G35" s="283"/>
      <c r="H35" s="284"/>
      <c r="I35" s="285"/>
      <c r="J35" s="285"/>
      <c r="K35" s="286"/>
      <c r="L35" s="287"/>
      <c r="M35" s="287"/>
      <c r="N35" s="287"/>
      <c r="O35" s="287"/>
      <c r="P35" s="288"/>
      <c r="Q35" s="287"/>
      <c r="R35" s="287"/>
      <c r="S35" s="287"/>
      <c r="T35" s="289"/>
      <c r="U35" s="289"/>
      <c r="V35" s="289"/>
      <c r="W35" s="289"/>
      <c r="X35" s="289"/>
    </row>
    <row r="36" spans="1:24" x14ac:dyDescent="0.2">
      <c r="A36" s="277"/>
      <c r="B36" s="278"/>
      <c r="C36" s="279"/>
      <c r="D36" s="280"/>
      <c r="E36" s="281"/>
      <c r="F36" s="282"/>
      <c r="G36" s="283"/>
      <c r="H36" s="284"/>
      <c r="I36" s="285"/>
      <c r="J36" s="285"/>
      <c r="K36" s="286"/>
      <c r="L36" s="287"/>
      <c r="M36" s="287"/>
      <c r="N36" s="287"/>
      <c r="O36" s="287"/>
      <c r="P36" s="288"/>
      <c r="Q36" s="287"/>
      <c r="R36" s="287"/>
      <c r="S36" s="287"/>
      <c r="T36" s="289"/>
      <c r="U36" s="289"/>
      <c r="V36" s="289"/>
      <c r="W36" s="289"/>
      <c r="X36" s="289"/>
    </row>
    <row r="37" spans="1:24" x14ac:dyDescent="0.2">
      <c r="A37" s="277"/>
      <c r="B37" s="278"/>
      <c r="C37" s="279"/>
      <c r="D37" s="280"/>
      <c r="E37" s="281"/>
      <c r="F37" s="282"/>
      <c r="G37" s="283"/>
      <c r="H37" s="284"/>
      <c r="I37" s="285"/>
      <c r="J37" s="285"/>
      <c r="K37" s="286"/>
      <c r="L37" s="287"/>
      <c r="M37" s="287"/>
      <c r="N37" s="287"/>
      <c r="O37" s="287"/>
      <c r="P37" s="288"/>
      <c r="Q37" s="287"/>
      <c r="R37" s="287"/>
      <c r="S37" s="287"/>
      <c r="T37" s="289"/>
      <c r="U37" s="289"/>
      <c r="V37" s="289"/>
      <c r="W37" s="289"/>
      <c r="X37" s="289"/>
    </row>
    <row r="38" spans="1:24" x14ac:dyDescent="0.2">
      <c r="A38" s="277"/>
      <c r="B38" s="278"/>
      <c r="C38" s="279"/>
      <c r="D38" s="280"/>
      <c r="E38" s="281"/>
      <c r="F38" s="282"/>
      <c r="G38" s="283"/>
      <c r="H38" s="284"/>
      <c r="I38" s="285"/>
      <c r="J38" s="285"/>
      <c r="K38" s="286"/>
      <c r="L38" s="287"/>
      <c r="M38" s="287"/>
      <c r="N38" s="287"/>
      <c r="O38" s="287"/>
      <c r="P38" s="288"/>
      <c r="Q38" s="287"/>
      <c r="R38" s="287"/>
      <c r="S38" s="287"/>
      <c r="T38" s="289"/>
      <c r="U38" s="289"/>
      <c r="V38" s="289"/>
      <c r="W38" s="289"/>
      <c r="X38" s="289"/>
    </row>
    <row r="39" spans="1:24" x14ac:dyDescent="0.2">
      <c r="A39" s="277"/>
      <c r="B39" s="278"/>
      <c r="C39" s="279"/>
      <c r="D39" s="280"/>
      <c r="E39" s="281"/>
      <c r="F39" s="282"/>
      <c r="G39" s="283"/>
      <c r="H39" s="284"/>
      <c r="I39" s="285"/>
      <c r="J39" s="285"/>
      <c r="K39" s="286"/>
      <c r="L39" s="287"/>
      <c r="M39" s="287"/>
      <c r="N39" s="287"/>
      <c r="O39" s="287"/>
      <c r="P39" s="288"/>
      <c r="Q39" s="287"/>
      <c r="R39" s="287"/>
      <c r="S39" s="287"/>
      <c r="T39" s="289"/>
      <c r="U39" s="289"/>
      <c r="V39" s="289"/>
      <c r="W39" s="289"/>
      <c r="X39" s="289"/>
    </row>
    <row r="40" spans="1:24" x14ac:dyDescent="0.2">
      <c r="A40" s="277"/>
      <c r="B40" s="278"/>
      <c r="C40" s="279"/>
      <c r="D40" s="280"/>
      <c r="E40" s="281"/>
      <c r="F40" s="282"/>
      <c r="G40" s="283"/>
      <c r="H40" s="284"/>
      <c r="I40" s="285"/>
      <c r="J40" s="285"/>
      <c r="K40" s="286"/>
      <c r="L40" s="287"/>
      <c r="M40" s="287"/>
      <c r="N40" s="287"/>
      <c r="O40" s="287"/>
      <c r="P40" s="288"/>
      <c r="Q40" s="287"/>
      <c r="R40" s="287"/>
      <c r="S40" s="287"/>
      <c r="T40" s="289"/>
      <c r="U40" s="289"/>
      <c r="V40" s="289"/>
      <c r="W40" s="289"/>
      <c r="X40" s="289"/>
    </row>
    <row r="41" spans="1:24" x14ac:dyDescent="0.2">
      <c r="A41" s="277"/>
      <c r="B41" s="278"/>
      <c r="C41" s="279"/>
      <c r="D41" s="280"/>
      <c r="E41" s="281"/>
      <c r="F41" s="282"/>
      <c r="G41" s="283"/>
      <c r="H41" s="284"/>
      <c r="I41" s="285"/>
      <c r="J41" s="285"/>
      <c r="K41" s="286"/>
      <c r="L41" s="287"/>
      <c r="M41" s="287"/>
      <c r="N41" s="287"/>
      <c r="O41" s="287"/>
      <c r="P41" s="288"/>
      <c r="Q41" s="287"/>
      <c r="R41" s="287"/>
      <c r="S41" s="287"/>
      <c r="T41" s="289"/>
      <c r="U41" s="289"/>
      <c r="V41" s="289"/>
      <c r="W41" s="289"/>
      <c r="X41" s="289"/>
    </row>
    <row r="42" spans="1:24" x14ac:dyDescent="0.2">
      <c r="A42" s="277"/>
      <c r="B42" s="278"/>
      <c r="C42" s="279"/>
      <c r="D42" s="280"/>
      <c r="E42" s="281"/>
      <c r="F42" s="282"/>
      <c r="G42" s="283"/>
      <c r="H42" s="284"/>
      <c r="I42" s="285"/>
      <c r="J42" s="285"/>
      <c r="K42" s="286"/>
      <c r="L42" s="287"/>
      <c r="M42" s="287"/>
      <c r="N42" s="287"/>
      <c r="O42" s="287"/>
      <c r="P42" s="288"/>
      <c r="Q42" s="287"/>
      <c r="R42" s="287"/>
      <c r="S42" s="287"/>
      <c r="T42" s="289"/>
      <c r="U42" s="289"/>
      <c r="V42" s="289"/>
      <c r="W42" s="289"/>
      <c r="X42" s="289"/>
    </row>
    <row r="43" spans="1:24" x14ac:dyDescent="0.2">
      <c r="A43" s="277"/>
      <c r="B43" s="278"/>
      <c r="C43" s="279"/>
      <c r="D43" s="280"/>
      <c r="E43" s="281"/>
      <c r="F43" s="282"/>
      <c r="G43" s="283"/>
      <c r="H43" s="284"/>
      <c r="I43" s="285"/>
      <c r="J43" s="285"/>
      <c r="K43" s="286"/>
      <c r="L43" s="287"/>
      <c r="M43" s="287"/>
      <c r="N43" s="287"/>
      <c r="O43" s="287"/>
      <c r="P43" s="288"/>
      <c r="Q43" s="287"/>
      <c r="R43" s="287"/>
      <c r="S43" s="287"/>
      <c r="T43" s="289"/>
      <c r="U43" s="289"/>
      <c r="V43" s="289"/>
      <c r="W43" s="289"/>
      <c r="X43" s="289"/>
    </row>
    <row r="44" spans="1:24" x14ac:dyDescent="0.2">
      <c r="A44" s="277"/>
      <c r="B44" s="278"/>
      <c r="C44" s="279"/>
      <c r="D44" s="280"/>
      <c r="E44" s="281"/>
      <c r="F44" s="282"/>
      <c r="G44" s="283"/>
      <c r="H44" s="284"/>
      <c r="I44" s="285"/>
      <c r="J44" s="285"/>
      <c r="K44" s="286"/>
      <c r="L44" s="287"/>
      <c r="M44" s="287"/>
      <c r="N44" s="287"/>
      <c r="O44" s="287"/>
      <c r="P44" s="288"/>
      <c r="Q44" s="287"/>
      <c r="R44" s="287"/>
      <c r="S44" s="287"/>
      <c r="T44" s="289"/>
      <c r="U44" s="289"/>
      <c r="V44" s="289"/>
      <c r="W44" s="289"/>
      <c r="X44" s="289"/>
    </row>
    <row r="45" spans="1:24" x14ac:dyDescent="0.2">
      <c r="A45" s="277"/>
      <c r="B45" s="278"/>
      <c r="C45" s="279"/>
      <c r="D45" s="280"/>
      <c r="E45" s="281"/>
      <c r="F45" s="282"/>
      <c r="G45" s="283"/>
      <c r="H45" s="284"/>
      <c r="I45" s="285"/>
      <c r="J45" s="285"/>
      <c r="K45" s="286"/>
      <c r="L45" s="287"/>
      <c r="M45" s="287"/>
      <c r="N45" s="287"/>
      <c r="O45" s="287"/>
      <c r="P45" s="288"/>
      <c r="Q45" s="287"/>
      <c r="R45" s="287"/>
      <c r="S45" s="287"/>
      <c r="T45" s="289"/>
      <c r="U45" s="289"/>
      <c r="V45" s="289"/>
      <c r="W45" s="289"/>
      <c r="X45" s="289"/>
    </row>
    <row r="46" spans="1:24" x14ac:dyDescent="0.2">
      <c r="A46" s="277"/>
      <c r="B46" s="278"/>
      <c r="C46" s="279"/>
      <c r="D46" s="280"/>
      <c r="E46" s="281"/>
      <c r="F46" s="282"/>
      <c r="G46" s="283"/>
      <c r="H46" s="284"/>
      <c r="I46" s="285"/>
      <c r="J46" s="285"/>
      <c r="K46" s="286"/>
      <c r="L46" s="287"/>
      <c r="M46" s="287"/>
      <c r="N46" s="287"/>
      <c r="O46" s="287"/>
      <c r="P46" s="288"/>
      <c r="Q46" s="287"/>
      <c r="R46" s="287"/>
      <c r="S46" s="287"/>
      <c r="T46" s="289"/>
      <c r="U46" s="289"/>
      <c r="V46" s="289"/>
      <c r="W46" s="289"/>
      <c r="X46" s="289"/>
    </row>
    <row r="47" spans="1:24" x14ac:dyDescent="0.2">
      <c r="A47" s="277"/>
      <c r="B47" s="278"/>
      <c r="C47" s="279"/>
      <c r="D47" s="280"/>
      <c r="E47" s="281"/>
      <c r="F47" s="282"/>
      <c r="G47" s="283"/>
      <c r="H47" s="284"/>
      <c r="I47" s="285"/>
      <c r="J47" s="285"/>
      <c r="K47" s="286"/>
      <c r="L47" s="287"/>
      <c r="M47" s="287"/>
      <c r="N47" s="287"/>
      <c r="O47" s="287"/>
      <c r="P47" s="288"/>
      <c r="Q47" s="287"/>
      <c r="R47" s="287"/>
      <c r="S47" s="287"/>
      <c r="T47" s="289"/>
      <c r="U47" s="289"/>
      <c r="V47" s="289"/>
      <c r="W47" s="289"/>
      <c r="X47" s="289"/>
    </row>
    <row r="48" spans="1:24" x14ac:dyDescent="0.2">
      <c r="A48" s="277"/>
      <c r="B48" s="278"/>
      <c r="C48" s="279"/>
      <c r="D48" s="280"/>
      <c r="E48" s="281"/>
      <c r="F48" s="282"/>
      <c r="G48" s="283"/>
      <c r="H48" s="284"/>
      <c r="I48" s="285"/>
      <c r="J48" s="285"/>
      <c r="K48" s="286"/>
      <c r="L48" s="287"/>
      <c r="M48" s="287"/>
      <c r="N48" s="287"/>
      <c r="O48" s="287"/>
      <c r="P48" s="288"/>
      <c r="Q48" s="287"/>
      <c r="R48" s="287"/>
      <c r="S48" s="287"/>
      <c r="T48" s="289"/>
      <c r="U48" s="289"/>
      <c r="V48" s="289"/>
      <c r="W48" s="289"/>
      <c r="X48" s="289"/>
    </row>
    <row r="49" spans="1:24" x14ac:dyDescent="0.2">
      <c r="A49" s="277"/>
      <c r="B49" s="278"/>
      <c r="C49" s="279"/>
      <c r="D49" s="280"/>
      <c r="E49" s="281"/>
      <c r="F49" s="282"/>
      <c r="G49" s="283"/>
      <c r="H49" s="284"/>
      <c r="I49" s="285"/>
      <c r="J49" s="285"/>
      <c r="K49" s="286"/>
      <c r="L49" s="287"/>
      <c r="M49" s="287"/>
      <c r="N49" s="287"/>
      <c r="O49" s="287"/>
      <c r="P49" s="288"/>
      <c r="Q49" s="287"/>
      <c r="R49" s="287"/>
      <c r="S49" s="287"/>
      <c r="T49" s="289"/>
      <c r="U49" s="289"/>
      <c r="V49" s="289"/>
      <c r="W49" s="289"/>
      <c r="X49" s="289"/>
    </row>
    <row r="50" spans="1:24" x14ac:dyDescent="0.2">
      <c r="A50" s="277"/>
      <c r="B50" s="278"/>
      <c r="C50" s="279"/>
      <c r="D50" s="280"/>
      <c r="E50" s="281"/>
      <c r="F50" s="282"/>
      <c r="G50" s="283"/>
      <c r="H50" s="284"/>
      <c r="I50" s="285"/>
      <c r="J50" s="285"/>
      <c r="K50" s="286"/>
      <c r="L50" s="287"/>
      <c r="M50" s="287"/>
      <c r="N50" s="287"/>
      <c r="O50" s="287"/>
      <c r="P50" s="288"/>
      <c r="Q50" s="287"/>
      <c r="R50" s="287"/>
      <c r="S50" s="287"/>
      <c r="T50" s="289"/>
      <c r="U50" s="289"/>
      <c r="V50" s="289"/>
      <c r="W50" s="289"/>
      <c r="X50" s="289"/>
    </row>
    <row r="51" spans="1:24" x14ac:dyDescent="0.2">
      <c r="A51" s="277"/>
      <c r="B51" s="278"/>
      <c r="C51" s="279"/>
      <c r="D51" s="280"/>
      <c r="E51" s="281"/>
      <c r="F51" s="282"/>
      <c r="G51" s="283"/>
      <c r="H51" s="284"/>
      <c r="I51" s="285"/>
      <c r="J51" s="285"/>
      <c r="K51" s="286"/>
      <c r="L51" s="287"/>
      <c r="M51" s="287"/>
      <c r="N51" s="287"/>
      <c r="O51" s="287"/>
      <c r="P51" s="288"/>
      <c r="Q51" s="287"/>
      <c r="R51" s="287"/>
      <c r="S51" s="287"/>
      <c r="T51" s="289"/>
      <c r="U51" s="289"/>
      <c r="V51" s="289"/>
      <c r="W51" s="289"/>
      <c r="X51" s="289"/>
    </row>
    <row r="52" spans="1:24" x14ac:dyDescent="0.2">
      <c r="A52" s="277"/>
      <c r="B52" s="278"/>
      <c r="C52" s="279"/>
      <c r="D52" s="280"/>
      <c r="E52" s="281"/>
      <c r="F52" s="282"/>
      <c r="G52" s="283"/>
      <c r="H52" s="284"/>
      <c r="I52" s="285"/>
      <c r="J52" s="285"/>
      <c r="K52" s="286"/>
      <c r="L52" s="287"/>
      <c r="M52" s="287"/>
      <c r="N52" s="287"/>
      <c r="O52" s="287"/>
      <c r="P52" s="288"/>
      <c r="Q52" s="287"/>
      <c r="R52" s="287"/>
      <c r="S52" s="287"/>
      <c r="T52" s="289"/>
      <c r="U52" s="289"/>
      <c r="V52" s="289"/>
      <c r="W52" s="289"/>
      <c r="X52" s="289"/>
    </row>
    <row r="53" spans="1:24" x14ac:dyDescent="0.2">
      <c r="A53" s="277"/>
      <c r="B53" s="278"/>
      <c r="C53" s="279"/>
      <c r="D53" s="280"/>
      <c r="E53" s="281"/>
      <c r="F53" s="282"/>
      <c r="G53" s="283"/>
      <c r="H53" s="284"/>
      <c r="I53" s="285"/>
      <c r="J53" s="285"/>
      <c r="K53" s="286"/>
      <c r="L53" s="287"/>
      <c r="M53" s="287"/>
      <c r="N53" s="287"/>
      <c r="O53" s="287"/>
      <c r="P53" s="288"/>
      <c r="Q53" s="287"/>
      <c r="R53" s="287"/>
      <c r="S53" s="287"/>
      <c r="T53" s="289"/>
      <c r="U53" s="289"/>
      <c r="V53" s="289"/>
      <c r="W53" s="289"/>
      <c r="X53" s="289"/>
    </row>
    <row r="54" spans="1:24" x14ac:dyDescent="0.2">
      <c r="A54" s="277"/>
      <c r="B54" s="278"/>
      <c r="C54" s="279"/>
      <c r="D54" s="280"/>
      <c r="E54" s="281"/>
      <c r="F54" s="282"/>
      <c r="G54" s="283"/>
      <c r="H54" s="284"/>
      <c r="I54" s="285"/>
      <c r="J54" s="285"/>
      <c r="K54" s="286"/>
      <c r="L54" s="287"/>
      <c r="M54" s="287"/>
      <c r="N54" s="287"/>
      <c r="O54" s="287"/>
      <c r="P54" s="288"/>
      <c r="Q54" s="287"/>
      <c r="R54" s="287"/>
      <c r="S54" s="287"/>
      <c r="T54" s="289"/>
      <c r="U54" s="289"/>
      <c r="V54" s="289"/>
      <c r="W54" s="289"/>
      <c r="X54" s="289"/>
    </row>
    <row r="55" spans="1:24" x14ac:dyDescent="0.2">
      <c r="A55" s="277"/>
      <c r="B55" s="278"/>
      <c r="C55" s="279"/>
      <c r="D55" s="280"/>
      <c r="E55" s="281"/>
      <c r="F55" s="282"/>
      <c r="G55" s="283"/>
      <c r="H55" s="284"/>
      <c r="I55" s="285"/>
      <c r="J55" s="285"/>
      <c r="K55" s="286"/>
      <c r="L55" s="287"/>
      <c r="M55" s="287"/>
      <c r="N55" s="287"/>
      <c r="O55" s="287"/>
      <c r="P55" s="288"/>
      <c r="Q55" s="287"/>
      <c r="R55" s="287"/>
      <c r="S55" s="287"/>
      <c r="T55" s="289"/>
      <c r="U55" s="289"/>
      <c r="V55" s="289"/>
      <c r="W55" s="289"/>
      <c r="X55" s="289"/>
    </row>
    <row r="56" spans="1:24" x14ac:dyDescent="0.2">
      <c r="A56" s="277"/>
      <c r="B56" s="278"/>
      <c r="C56" s="279"/>
      <c r="D56" s="280"/>
      <c r="E56" s="281"/>
      <c r="F56" s="282"/>
      <c r="G56" s="283"/>
      <c r="H56" s="284"/>
      <c r="I56" s="285"/>
      <c r="J56" s="285"/>
      <c r="K56" s="286"/>
      <c r="L56" s="287"/>
      <c r="M56" s="287"/>
      <c r="N56" s="287"/>
      <c r="O56" s="287"/>
      <c r="P56" s="288"/>
      <c r="Q56" s="287"/>
      <c r="R56" s="287"/>
      <c r="S56" s="287"/>
      <c r="T56" s="289"/>
      <c r="U56" s="289"/>
      <c r="V56" s="289"/>
      <c r="W56" s="289"/>
      <c r="X56" s="289"/>
    </row>
    <row r="57" spans="1:24" x14ac:dyDescent="0.2">
      <c r="A57" s="277"/>
      <c r="B57" s="278"/>
      <c r="C57" s="279"/>
      <c r="D57" s="280"/>
      <c r="E57" s="281"/>
      <c r="F57" s="282"/>
      <c r="G57" s="283"/>
      <c r="H57" s="284"/>
      <c r="I57" s="285"/>
      <c r="J57" s="285"/>
      <c r="K57" s="286"/>
      <c r="L57" s="287"/>
      <c r="M57" s="287"/>
      <c r="N57" s="287"/>
      <c r="O57" s="287"/>
      <c r="P57" s="288"/>
      <c r="Q57" s="287"/>
      <c r="R57" s="287"/>
      <c r="S57" s="287"/>
      <c r="T57" s="289"/>
      <c r="U57" s="289"/>
      <c r="V57" s="289"/>
      <c r="W57" s="289"/>
      <c r="X57" s="289"/>
    </row>
    <row r="58" spans="1:24" x14ac:dyDescent="0.2">
      <c r="A58" s="277"/>
      <c r="B58" s="278"/>
      <c r="C58" s="279"/>
      <c r="D58" s="280"/>
      <c r="E58" s="281"/>
      <c r="F58" s="282"/>
      <c r="G58" s="283"/>
      <c r="H58" s="284"/>
      <c r="I58" s="285"/>
      <c r="J58" s="285"/>
      <c r="K58" s="286"/>
      <c r="L58" s="287"/>
      <c r="M58" s="287"/>
      <c r="N58" s="287"/>
      <c r="O58" s="287"/>
      <c r="P58" s="288"/>
      <c r="Q58" s="287"/>
      <c r="R58" s="287"/>
      <c r="S58" s="287"/>
      <c r="T58" s="289"/>
      <c r="U58" s="289"/>
      <c r="V58" s="289"/>
      <c r="W58" s="289"/>
      <c r="X58" s="289"/>
    </row>
    <row r="59" spans="1:24" x14ac:dyDescent="0.2">
      <c r="A59" s="277"/>
      <c r="B59" s="278"/>
      <c r="C59" s="279"/>
      <c r="D59" s="280"/>
      <c r="E59" s="281"/>
      <c r="F59" s="282"/>
      <c r="G59" s="283"/>
      <c r="H59" s="284"/>
      <c r="I59" s="285"/>
      <c r="J59" s="285"/>
      <c r="K59" s="286"/>
      <c r="L59" s="287"/>
      <c r="M59" s="287"/>
      <c r="N59" s="287"/>
      <c r="O59" s="287"/>
      <c r="P59" s="288"/>
      <c r="Q59" s="287"/>
      <c r="R59" s="287"/>
      <c r="S59" s="287"/>
      <c r="T59" s="289"/>
      <c r="U59" s="289"/>
      <c r="V59" s="289"/>
      <c r="W59" s="289"/>
      <c r="X59" s="289"/>
    </row>
    <row r="60" spans="1:24" x14ac:dyDescent="0.2">
      <c r="A60" s="277"/>
      <c r="B60" s="278"/>
      <c r="C60" s="279"/>
      <c r="D60" s="280"/>
      <c r="E60" s="281"/>
      <c r="F60" s="282"/>
      <c r="G60" s="283"/>
      <c r="H60" s="284"/>
      <c r="I60" s="285"/>
      <c r="J60" s="285"/>
      <c r="K60" s="286"/>
      <c r="L60" s="287"/>
      <c r="M60" s="287"/>
      <c r="N60" s="287"/>
      <c r="O60" s="287"/>
      <c r="P60" s="288"/>
      <c r="Q60" s="287"/>
      <c r="R60" s="287"/>
      <c r="S60" s="287"/>
      <c r="T60" s="289"/>
      <c r="U60" s="289"/>
      <c r="V60" s="289"/>
      <c r="W60" s="289"/>
      <c r="X60" s="289"/>
    </row>
    <row r="61" spans="1:24" x14ac:dyDescent="0.2">
      <c r="A61" s="277"/>
      <c r="B61" s="278"/>
      <c r="C61" s="279"/>
      <c r="D61" s="280"/>
      <c r="E61" s="281"/>
      <c r="F61" s="282"/>
      <c r="G61" s="283"/>
      <c r="H61" s="284"/>
      <c r="I61" s="285"/>
      <c r="J61" s="285"/>
      <c r="K61" s="286"/>
      <c r="L61" s="287"/>
      <c r="M61" s="287"/>
      <c r="N61" s="287"/>
      <c r="O61" s="287"/>
      <c r="P61" s="288"/>
      <c r="Q61" s="287"/>
      <c r="R61" s="287"/>
      <c r="S61" s="287"/>
      <c r="T61" s="289"/>
      <c r="U61" s="289"/>
      <c r="V61" s="289"/>
      <c r="W61" s="289"/>
      <c r="X61" s="289"/>
    </row>
    <row r="62" spans="1:24" x14ac:dyDescent="0.2">
      <c r="A62" s="277"/>
      <c r="B62" s="278"/>
      <c r="C62" s="279"/>
      <c r="D62" s="280"/>
      <c r="E62" s="281"/>
      <c r="F62" s="282"/>
      <c r="G62" s="283"/>
      <c r="H62" s="284"/>
      <c r="I62" s="285"/>
      <c r="J62" s="285"/>
      <c r="K62" s="286"/>
      <c r="L62" s="287"/>
      <c r="M62" s="287"/>
      <c r="N62" s="287"/>
      <c r="O62" s="287"/>
      <c r="P62" s="288"/>
      <c r="Q62" s="287"/>
      <c r="R62" s="287"/>
      <c r="S62" s="287"/>
      <c r="T62" s="289"/>
      <c r="U62" s="289"/>
      <c r="V62" s="289"/>
      <c r="W62" s="289"/>
      <c r="X62" s="289"/>
    </row>
    <row r="63" spans="1:24" x14ac:dyDescent="0.2">
      <c r="A63" s="277"/>
      <c r="B63" s="278"/>
      <c r="C63" s="279"/>
      <c r="D63" s="280"/>
      <c r="E63" s="281"/>
      <c r="F63" s="282"/>
      <c r="G63" s="283"/>
      <c r="H63" s="284"/>
      <c r="I63" s="285"/>
      <c r="J63" s="285"/>
      <c r="K63" s="286"/>
      <c r="L63" s="287"/>
      <c r="M63" s="287"/>
      <c r="N63" s="287"/>
      <c r="O63" s="287"/>
      <c r="P63" s="288"/>
      <c r="Q63" s="287"/>
      <c r="R63" s="287"/>
      <c r="S63" s="287"/>
      <c r="T63" s="289"/>
      <c r="U63" s="289"/>
      <c r="V63" s="289"/>
      <c r="W63" s="289"/>
      <c r="X63" s="289"/>
    </row>
    <row r="64" spans="1:24" x14ac:dyDescent="0.2">
      <c r="A64" s="277"/>
      <c r="B64" s="278"/>
      <c r="C64" s="279"/>
      <c r="D64" s="280"/>
      <c r="E64" s="281"/>
      <c r="F64" s="282"/>
      <c r="G64" s="283"/>
      <c r="H64" s="284"/>
      <c r="I64" s="285"/>
      <c r="J64" s="285"/>
      <c r="K64" s="286"/>
      <c r="L64" s="287"/>
      <c r="M64" s="287"/>
      <c r="N64" s="287"/>
      <c r="O64" s="287"/>
      <c r="P64" s="288"/>
      <c r="Q64" s="287"/>
      <c r="R64" s="287"/>
      <c r="S64" s="287"/>
      <c r="T64" s="289"/>
      <c r="U64" s="289"/>
      <c r="V64" s="289"/>
      <c r="W64" s="289"/>
      <c r="X64" s="289"/>
    </row>
    <row r="65" spans="1:24" x14ac:dyDescent="0.2">
      <c r="A65" s="277"/>
      <c r="B65" s="278"/>
      <c r="C65" s="279"/>
      <c r="D65" s="280"/>
      <c r="E65" s="281"/>
      <c r="F65" s="282"/>
      <c r="G65" s="283"/>
      <c r="H65" s="284"/>
      <c r="I65" s="285"/>
      <c r="J65" s="285"/>
      <c r="K65" s="286"/>
      <c r="L65" s="287"/>
      <c r="M65" s="287"/>
      <c r="N65" s="287"/>
      <c r="O65" s="287"/>
      <c r="P65" s="288"/>
      <c r="Q65" s="287"/>
      <c r="R65" s="287"/>
      <c r="S65" s="287"/>
      <c r="T65" s="289"/>
      <c r="U65" s="289"/>
      <c r="V65" s="289"/>
      <c r="W65" s="289"/>
      <c r="X65" s="289"/>
    </row>
    <row r="66" spans="1:24" x14ac:dyDescent="0.2">
      <c r="A66" s="277"/>
      <c r="B66" s="278"/>
      <c r="C66" s="279"/>
      <c r="D66" s="280"/>
      <c r="E66" s="281"/>
      <c r="F66" s="282"/>
      <c r="G66" s="283"/>
      <c r="H66" s="284"/>
      <c r="I66" s="285"/>
      <c r="J66" s="285"/>
      <c r="K66" s="286"/>
      <c r="L66" s="287"/>
      <c r="M66" s="287"/>
      <c r="N66" s="287"/>
      <c r="O66" s="287"/>
      <c r="P66" s="288"/>
      <c r="Q66" s="287"/>
      <c r="R66" s="287"/>
      <c r="S66" s="287"/>
      <c r="T66" s="289"/>
      <c r="U66" s="289"/>
      <c r="V66" s="289"/>
      <c r="W66" s="289"/>
      <c r="X66" s="289"/>
    </row>
    <row r="67" spans="1:24" x14ac:dyDescent="0.2">
      <c r="A67" s="277"/>
      <c r="B67" s="278"/>
      <c r="C67" s="279"/>
      <c r="D67" s="280"/>
      <c r="E67" s="281"/>
      <c r="F67" s="282"/>
      <c r="G67" s="283"/>
      <c r="H67" s="284"/>
      <c r="I67" s="285"/>
      <c r="J67" s="285"/>
      <c r="K67" s="286"/>
      <c r="L67" s="287"/>
      <c r="M67" s="287"/>
      <c r="N67" s="287"/>
      <c r="O67" s="287"/>
      <c r="P67" s="288"/>
      <c r="Q67" s="287"/>
      <c r="R67" s="287"/>
      <c r="S67" s="287"/>
      <c r="T67" s="289"/>
      <c r="U67" s="289"/>
      <c r="V67" s="289"/>
      <c r="W67" s="289"/>
      <c r="X67" s="289"/>
    </row>
    <row r="68" spans="1:24" x14ac:dyDescent="0.2">
      <c r="A68" s="277"/>
      <c r="B68" s="278"/>
      <c r="C68" s="279"/>
      <c r="D68" s="280"/>
      <c r="E68" s="281"/>
      <c r="F68" s="282"/>
      <c r="G68" s="283"/>
      <c r="H68" s="284"/>
      <c r="I68" s="285"/>
      <c r="J68" s="285"/>
      <c r="K68" s="286"/>
      <c r="L68" s="287"/>
      <c r="M68" s="287"/>
      <c r="N68" s="287"/>
      <c r="O68" s="287"/>
      <c r="P68" s="288"/>
      <c r="Q68" s="287"/>
      <c r="R68" s="287"/>
      <c r="S68" s="287"/>
      <c r="T68" s="289"/>
      <c r="U68" s="289"/>
      <c r="V68" s="289"/>
      <c r="W68" s="289"/>
      <c r="X68" s="289"/>
    </row>
    <row r="69" spans="1:24" x14ac:dyDescent="0.2">
      <c r="A69" s="277"/>
      <c r="B69" s="278"/>
      <c r="C69" s="279"/>
      <c r="D69" s="280"/>
      <c r="E69" s="281"/>
      <c r="F69" s="282"/>
      <c r="G69" s="283"/>
      <c r="H69" s="284"/>
      <c r="I69" s="285"/>
      <c r="J69" s="285"/>
      <c r="K69" s="286"/>
      <c r="L69" s="287"/>
      <c r="M69" s="287"/>
      <c r="N69" s="287"/>
      <c r="O69" s="287"/>
      <c r="P69" s="288"/>
      <c r="Q69" s="287"/>
      <c r="R69" s="287"/>
      <c r="S69" s="287"/>
      <c r="T69" s="289"/>
      <c r="U69" s="289"/>
      <c r="V69" s="289"/>
      <c r="W69" s="289"/>
      <c r="X69" s="289"/>
    </row>
    <row r="70" spans="1:24" x14ac:dyDescent="0.2">
      <c r="A70" s="277"/>
      <c r="B70" s="278"/>
      <c r="C70" s="279"/>
      <c r="D70" s="280"/>
      <c r="E70" s="281"/>
      <c r="F70" s="282"/>
      <c r="G70" s="283"/>
      <c r="H70" s="284"/>
      <c r="I70" s="285"/>
      <c r="J70" s="285"/>
      <c r="K70" s="286"/>
      <c r="L70" s="287"/>
      <c r="M70" s="287"/>
      <c r="N70" s="287"/>
      <c r="O70" s="287"/>
      <c r="P70" s="288"/>
      <c r="Q70" s="287"/>
      <c r="R70" s="287"/>
      <c r="S70" s="287"/>
      <c r="T70" s="289"/>
      <c r="U70" s="289"/>
      <c r="V70" s="289"/>
      <c r="W70" s="289"/>
      <c r="X70" s="289"/>
    </row>
    <row r="71" spans="1:24" x14ac:dyDescent="0.2">
      <c r="A71" s="277"/>
      <c r="B71" s="278"/>
      <c r="C71" s="279"/>
      <c r="D71" s="280"/>
      <c r="E71" s="281"/>
      <c r="F71" s="282"/>
      <c r="G71" s="283"/>
      <c r="H71" s="284"/>
      <c r="I71" s="285"/>
      <c r="J71" s="285"/>
      <c r="K71" s="286"/>
      <c r="L71" s="287"/>
      <c r="M71" s="287"/>
      <c r="N71" s="287"/>
      <c r="O71" s="287"/>
      <c r="P71" s="288"/>
      <c r="Q71" s="287"/>
      <c r="R71" s="287"/>
      <c r="S71" s="287"/>
      <c r="T71" s="289"/>
      <c r="U71" s="289"/>
      <c r="V71" s="289"/>
      <c r="W71" s="289"/>
      <c r="X71" s="289"/>
    </row>
    <row r="72" spans="1:24" x14ac:dyDescent="0.2">
      <c r="A72" s="277"/>
      <c r="B72" s="278"/>
      <c r="C72" s="279"/>
      <c r="D72" s="280"/>
      <c r="E72" s="281"/>
      <c r="F72" s="282"/>
      <c r="G72" s="283"/>
      <c r="H72" s="284"/>
      <c r="I72" s="285"/>
      <c r="J72" s="285"/>
      <c r="K72" s="286"/>
      <c r="L72" s="287"/>
      <c r="M72" s="287"/>
      <c r="N72" s="287"/>
      <c r="O72" s="287"/>
      <c r="P72" s="288"/>
      <c r="Q72" s="287"/>
      <c r="R72" s="287"/>
      <c r="S72" s="287"/>
      <c r="T72" s="289"/>
      <c r="U72" s="289"/>
      <c r="V72" s="289"/>
      <c r="W72" s="289"/>
      <c r="X72" s="289"/>
    </row>
    <row r="73" spans="1:24" x14ac:dyDescent="0.2">
      <c r="A73" s="277"/>
      <c r="B73" s="278"/>
      <c r="C73" s="279"/>
      <c r="D73" s="280"/>
      <c r="E73" s="281"/>
      <c r="F73" s="282"/>
      <c r="G73" s="283"/>
      <c r="H73" s="284"/>
      <c r="I73" s="285"/>
      <c r="J73" s="285"/>
      <c r="K73" s="286"/>
      <c r="L73" s="287"/>
      <c r="M73" s="287"/>
      <c r="N73" s="287"/>
      <c r="O73" s="287"/>
      <c r="P73" s="288"/>
      <c r="Q73" s="287"/>
      <c r="R73" s="287"/>
      <c r="S73" s="287"/>
      <c r="T73" s="289"/>
      <c r="U73" s="289"/>
      <c r="V73" s="289"/>
      <c r="W73" s="289"/>
      <c r="X73" s="289"/>
    </row>
    <row r="74" spans="1:24" x14ac:dyDescent="0.2">
      <c r="A74" s="277"/>
      <c r="B74" s="278"/>
      <c r="C74" s="279"/>
      <c r="D74" s="280"/>
      <c r="E74" s="281"/>
      <c r="F74" s="282"/>
      <c r="G74" s="283"/>
      <c r="H74" s="284"/>
      <c r="I74" s="285"/>
      <c r="J74" s="285"/>
      <c r="K74" s="286"/>
      <c r="L74" s="287"/>
      <c r="M74" s="287"/>
      <c r="N74" s="287"/>
      <c r="O74" s="287"/>
      <c r="P74" s="288"/>
      <c r="Q74" s="287"/>
      <c r="R74" s="287"/>
      <c r="S74" s="287"/>
      <c r="T74" s="289"/>
      <c r="U74" s="289"/>
      <c r="V74" s="289"/>
      <c r="W74" s="289"/>
      <c r="X74" s="289"/>
    </row>
    <row r="75" spans="1:24" x14ac:dyDescent="0.2">
      <c r="A75" s="277"/>
      <c r="B75" s="278"/>
      <c r="C75" s="279"/>
      <c r="D75" s="280"/>
      <c r="E75" s="281"/>
      <c r="F75" s="282"/>
      <c r="G75" s="283"/>
      <c r="H75" s="284"/>
      <c r="I75" s="285"/>
      <c r="J75" s="285"/>
      <c r="K75" s="286"/>
      <c r="L75" s="287"/>
      <c r="M75" s="287"/>
      <c r="N75" s="287"/>
      <c r="O75" s="287"/>
      <c r="P75" s="288"/>
      <c r="Q75" s="287"/>
      <c r="R75" s="287"/>
      <c r="S75" s="287"/>
      <c r="T75" s="289"/>
      <c r="U75" s="289"/>
      <c r="V75" s="289"/>
      <c r="W75" s="289"/>
      <c r="X75" s="289"/>
    </row>
    <row r="76" spans="1:24" x14ac:dyDescent="0.2">
      <c r="A76" s="277"/>
      <c r="B76" s="278"/>
      <c r="C76" s="279"/>
      <c r="D76" s="280"/>
      <c r="E76" s="281"/>
      <c r="F76" s="282"/>
      <c r="G76" s="283"/>
      <c r="H76" s="284"/>
      <c r="I76" s="285"/>
      <c r="J76" s="285"/>
      <c r="K76" s="286"/>
      <c r="L76" s="287"/>
      <c r="M76" s="287"/>
      <c r="N76" s="287"/>
      <c r="O76" s="287"/>
      <c r="P76" s="288"/>
      <c r="Q76" s="287"/>
      <c r="R76" s="287"/>
      <c r="S76" s="287"/>
      <c r="T76" s="289"/>
      <c r="U76" s="289"/>
      <c r="V76" s="289"/>
      <c r="W76" s="289"/>
      <c r="X76" s="289"/>
    </row>
    <row r="77" spans="1:24" x14ac:dyDescent="0.2">
      <c r="A77" s="277"/>
      <c r="B77" s="278"/>
      <c r="C77" s="279"/>
      <c r="D77" s="280"/>
      <c r="E77" s="281"/>
      <c r="F77" s="282"/>
      <c r="G77" s="283"/>
      <c r="H77" s="284"/>
      <c r="I77" s="285"/>
      <c r="J77" s="285"/>
      <c r="K77" s="286"/>
      <c r="L77" s="287"/>
      <c r="M77" s="287"/>
      <c r="N77" s="287"/>
      <c r="O77" s="287"/>
      <c r="P77" s="288"/>
      <c r="Q77" s="287"/>
      <c r="R77" s="287"/>
      <c r="S77" s="287"/>
      <c r="T77" s="289"/>
      <c r="U77" s="289"/>
      <c r="V77" s="289"/>
      <c r="W77" s="289"/>
      <c r="X77" s="289"/>
    </row>
    <row r="78" spans="1:24" x14ac:dyDescent="0.2">
      <c r="A78" s="277"/>
      <c r="B78" s="278"/>
      <c r="C78" s="279"/>
      <c r="D78" s="280"/>
      <c r="E78" s="281"/>
      <c r="F78" s="282"/>
      <c r="G78" s="283"/>
      <c r="H78" s="284"/>
      <c r="I78" s="285"/>
      <c r="J78" s="285"/>
      <c r="K78" s="286"/>
      <c r="L78" s="287"/>
      <c r="M78" s="287"/>
      <c r="N78" s="287"/>
      <c r="O78" s="287"/>
      <c r="P78" s="288"/>
      <c r="Q78" s="287"/>
      <c r="R78" s="287"/>
      <c r="S78" s="287"/>
      <c r="T78" s="289"/>
      <c r="U78" s="289"/>
      <c r="V78" s="289"/>
      <c r="W78" s="289"/>
      <c r="X78" s="289"/>
    </row>
    <row r="79" spans="1:24" x14ac:dyDescent="0.2">
      <c r="A79" s="277"/>
      <c r="B79" s="278"/>
      <c r="C79" s="279"/>
      <c r="D79" s="280"/>
      <c r="E79" s="281"/>
      <c r="F79" s="282"/>
      <c r="G79" s="283"/>
      <c r="H79" s="284"/>
      <c r="I79" s="285"/>
      <c r="J79" s="285"/>
      <c r="K79" s="286"/>
      <c r="L79" s="287"/>
      <c r="M79" s="287"/>
      <c r="N79" s="287"/>
      <c r="O79" s="287"/>
      <c r="P79" s="288"/>
      <c r="Q79" s="287"/>
      <c r="R79" s="287"/>
      <c r="S79" s="287"/>
      <c r="T79" s="289"/>
      <c r="U79" s="289"/>
      <c r="V79" s="289"/>
      <c r="W79" s="289"/>
      <c r="X79" s="289"/>
    </row>
    <row r="80" spans="1:24" x14ac:dyDescent="0.2">
      <c r="A80" s="277"/>
      <c r="B80" s="278"/>
      <c r="C80" s="279"/>
      <c r="D80" s="280"/>
      <c r="E80" s="281"/>
      <c r="F80" s="282"/>
      <c r="G80" s="283"/>
      <c r="H80" s="284"/>
      <c r="I80" s="285"/>
      <c r="J80" s="285"/>
      <c r="K80" s="286"/>
      <c r="L80" s="287"/>
      <c r="M80" s="287"/>
      <c r="N80" s="287"/>
      <c r="O80" s="287"/>
      <c r="P80" s="288"/>
      <c r="Q80" s="287"/>
      <c r="R80" s="287"/>
      <c r="S80" s="287"/>
      <c r="T80" s="289"/>
      <c r="U80" s="289"/>
      <c r="V80" s="289"/>
      <c r="W80" s="289"/>
      <c r="X80" s="289"/>
    </row>
    <row r="81" spans="1:24" x14ac:dyDescent="0.2">
      <c r="A81" s="277"/>
      <c r="B81" s="278"/>
      <c r="C81" s="279"/>
      <c r="D81" s="280"/>
      <c r="E81" s="281"/>
      <c r="F81" s="282"/>
      <c r="G81" s="283"/>
      <c r="H81" s="284"/>
      <c r="I81" s="285"/>
      <c r="J81" s="285"/>
      <c r="K81" s="286"/>
      <c r="L81" s="287"/>
      <c r="M81" s="287"/>
      <c r="N81" s="287"/>
      <c r="O81" s="287"/>
      <c r="P81" s="288"/>
      <c r="Q81" s="287"/>
      <c r="R81" s="287"/>
      <c r="S81" s="287"/>
      <c r="T81" s="289"/>
      <c r="U81" s="289"/>
      <c r="V81" s="289"/>
      <c r="W81" s="289"/>
      <c r="X81" s="289"/>
    </row>
    <row r="82" spans="1:24" x14ac:dyDescent="0.2">
      <c r="A82" s="277"/>
      <c r="B82" s="278"/>
      <c r="C82" s="279"/>
      <c r="D82" s="280"/>
      <c r="E82" s="281"/>
      <c r="F82" s="282"/>
      <c r="G82" s="283"/>
      <c r="H82" s="284"/>
      <c r="I82" s="285"/>
      <c r="J82" s="285"/>
      <c r="K82" s="286"/>
      <c r="L82" s="287"/>
      <c r="M82" s="287"/>
      <c r="N82" s="287"/>
      <c r="O82" s="287"/>
      <c r="P82" s="288"/>
      <c r="Q82" s="287"/>
      <c r="R82" s="287"/>
      <c r="S82" s="287"/>
      <c r="T82" s="289"/>
      <c r="U82" s="289"/>
      <c r="V82" s="289"/>
      <c r="W82" s="289"/>
      <c r="X82" s="289"/>
    </row>
    <row r="83" spans="1:24" x14ac:dyDescent="0.2">
      <c r="A83" s="277"/>
      <c r="B83" s="278"/>
      <c r="C83" s="279"/>
      <c r="D83" s="280"/>
      <c r="E83" s="281"/>
      <c r="F83" s="282"/>
      <c r="G83" s="283"/>
      <c r="H83" s="284"/>
      <c r="I83" s="285"/>
      <c r="J83" s="285"/>
      <c r="K83" s="286"/>
      <c r="L83" s="287"/>
      <c r="M83" s="287"/>
      <c r="N83" s="287"/>
      <c r="O83" s="287"/>
      <c r="P83" s="288"/>
      <c r="Q83" s="287"/>
      <c r="R83" s="287"/>
      <c r="S83" s="287"/>
      <c r="T83" s="289"/>
      <c r="U83" s="289"/>
      <c r="V83" s="289"/>
      <c r="W83" s="289"/>
      <c r="X83" s="289"/>
    </row>
    <row r="84" spans="1:24" x14ac:dyDescent="0.2">
      <c r="A84" s="277"/>
      <c r="B84" s="278"/>
      <c r="C84" s="279"/>
      <c r="D84" s="280"/>
      <c r="E84" s="281"/>
      <c r="F84" s="282"/>
      <c r="G84" s="283"/>
      <c r="H84" s="284"/>
      <c r="I84" s="285"/>
      <c r="J84" s="285"/>
      <c r="K84" s="286"/>
      <c r="L84" s="287"/>
      <c r="M84" s="287"/>
      <c r="N84" s="287"/>
      <c r="O84" s="287"/>
      <c r="P84" s="288"/>
      <c r="Q84" s="287"/>
      <c r="R84" s="287"/>
      <c r="S84" s="287"/>
      <c r="T84" s="289"/>
      <c r="U84" s="289"/>
      <c r="V84" s="289"/>
      <c r="W84" s="289"/>
      <c r="X84" s="289"/>
    </row>
    <row r="85" spans="1:24" x14ac:dyDescent="0.2">
      <c r="A85" s="277"/>
      <c r="B85" s="278"/>
      <c r="C85" s="279"/>
      <c r="D85" s="280"/>
      <c r="E85" s="281"/>
      <c r="F85" s="282"/>
      <c r="G85" s="283"/>
      <c r="H85" s="284"/>
      <c r="I85" s="285"/>
      <c r="J85" s="285"/>
      <c r="K85" s="286"/>
      <c r="L85" s="287"/>
      <c r="M85" s="287"/>
      <c r="N85" s="287"/>
      <c r="O85" s="287"/>
      <c r="P85" s="288"/>
      <c r="Q85" s="287"/>
      <c r="R85" s="287"/>
      <c r="S85" s="287"/>
      <c r="T85" s="289"/>
      <c r="U85" s="289"/>
      <c r="V85" s="289"/>
      <c r="W85" s="289"/>
      <c r="X85" s="289"/>
    </row>
    <row r="86" spans="1:24" x14ac:dyDescent="0.2">
      <c r="A86" s="277"/>
      <c r="B86" s="278"/>
      <c r="C86" s="279"/>
      <c r="D86" s="280"/>
      <c r="E86" s="281"/>
      <c r="F86" s="282"/>
      <c r="G86" s="283"/>
      <c r="H86" s="292"/>
      <c r="I86" s="285"/>
      <c r="J86" s="285"/>
      <c r="K86" s="286"/>
      <c r="L86" s="287"/>
      <c r="M86" s="287"/>
      <c r="N86" s="287"/>
      <c r="O86" s="287"/>
      <c r="P86" s="288"/>
      <c r="Q86" s="287"/>
      <c r="R86" s="287"/>
      <c r="S86" s="287"/>
      <c r="T86" s="289"/>
      <c r="U86" s="289"/>
      <c r="V86" s="289"/>
      <c r="W86" s="289"/>
      <c r="X86" s="289"/>
    </row>
    <row r="87" spans="1:24" x14ac:dyDescent="0.2">
      <c r="A87" s="277"/>
      <c r="B87" s="278"/>
      <c r="C87" s="279"/>
      <c r="D87" s="280"/>
      <c r="E87" s="281"/>
      <c r="F87" s="293"/>
      <c r="G87" s="283"/>
      <c r="H87" s="292"/>
      <c r="I87" s="285"/>
      <c r="J87" s="285"/>
      <c r="K87" s="286"/>
      <c r="L87" s="287"/>
      <c r="M87" s="287"/>
      <c r="N87" s="287"/>
      <c r="O87" s="287"/>
      <c r="P87" s="288"/>
      <c r="Q87" s="287"/>
      <c r="R87" s="287"/>
      <c r="S87" s="287"/>
      <c r="T87" s="289"/>
      <c r="U87" s="289"/>
      <c r="V87" s="289"/>
      <c r="W87" s="289"/>
      <c r="X87" s="289"/>
    </row>
    <row r="88" spans="1:24" x14ac:dyDescent="0.2">
      <c r="A88" s="213"/>
      <c r="B88" s="294"/>
      <c r="C88" s="295"/>
      <c r="D88" s="295"/>
      <c r="E88" s="295"/>
      <c r="F88" s="295"/>
      <c r="G88" s="295"/>
      <c r="H88" s="295"/>
      <c r="I88" s="295"/>
      <c r="J88" s="295"/>
      <c r="K88" s="295"/>
      <c r="L88" s="295"/>
      <c r="M88" s="295"/>
      <c r="N88" s="295"/>
      <c r="O88" s="295"/>
      <c r="P88" s="296"/>
      <c r="Q88" s="295"/>
      <c r="R88" s="295"/>
      <c r="S88" s="295"/>
      <c r="T88" s="297"/>
      <c r="U88" s="297"/>
      <c r="V88" s="297"/>
      <c r="W88" s="297"/>
      <c r="X88" s="297"/>
    </row>
  </sheetData>
  <autoFilter ref="A4:AB4" xr:uid="{00000000-0001-0000-0800-000000000000}"/>
  <mergeCells count="2">
    <mergeCell ref="A1:C3"/>
    <mergeCell ref="Q1:X3"/>
  </mergeCells>
  <phoneticPr fontId="46" type="noConversion"/>
  <conditionalFormatting sqref="K5:X87">
    <cfRule type="expression" dxfId="2" priority="1">
      <formula>#REF!="Operational improvements assessment"</formula>
    </cfRule>
  </conditionalFormatting>
  <dataValidations xWindow="1004" yWindow="582" count="6">
    <dataValidation allowBlank="1" showInputMessage="1" showErrorMessage="1" prompt="This column shows the number of previous projects that fed into a solution. This is a calculated cell populating from the Project log." sqref="D4:E4 AA5" xr:uid="{00000000-0002-0000-0800-000001000000}"/>
    <dataValidation allowBlank="1" showInputMessage="1" showErrorMessage="1" prompt="Please refer to definitions for breakdown of an appropriate timespan based on CBA type." sqref="G4 AA7" xr:uid="{00000000-0002-0000-0800-000003000000}"/>
    <dataValidation type="whole" allowBlank="1" showInputMessage="1" showErrorMessage="1" sqref="T5:X87" xr:uid="{00000000-0002-0000-0800-000002000000}">
      <formula1>0</formula1>
      <formula2>9999999</formula2>
    </dataValidation>
    <dataValidation type="date" allowBlank="1" showInputMessage="1" showErrorMessage="1" error="Please enter a date in short date format (DD/MM/YYYY)" prompt="Please enter a date in short date format (DD/MM/YYYY)" sqref="B5:B87" xr:uid="{00000000-0002-0000-0800-000005000000}">
      <formula1>36526</formula1>
      <formula2>73051</formula2>
    </dataValidation>
    <dataValidation type="decimal" allowBlank="1" showInputMessage="1" showErrorMessage="1" error="Please enter a value in £X.XX format" sqref="G5:G87" xr:uid="{00000000-0002-0000-0800-000009000000}">
      <formula1>0</formula1>
      <formula2>99999999999999</formula2>
    </dataValidation>
    <dataValidation type="whole" allowBlank="1" showInputMessage="1" showErrorMessage="1" sqref="K5:S87" xr:uid="{00000000-0002-0000-0800-000004000000}">
      <formula1>0</formula1>
      <formula2>99999999999</formula2>
    </dataValidation>
  </dataValidations>
  <pageMargins left="0.7" right="0.7" top="0.75" bottom="0.75" header="0.3" footer="0.3"/>
  <pageSetup paperSize="9" orientation="portrait" r:id="rId1"/>
  <headerFooter>
    <oddFooter>&amp;C&amp;1#&amp;"Calibri"&amp;12&amp;K008000Internal Use</oddFooter>
  </headerFooter>
  <extLst>
    <ext xmlns:x14="http://schemas.microsoft.com/office/spreadsheetml/2009/9/main" uri="{CCE6A557-97BC-4b89-ADB6-D9C93CAAB3DF}">
      <x14:dataValidations xmlns:xm="http://schemas.microsoft.com/office/excel/2006/main" xWindow="1004" yWindow="582" count="1">
        <x14:dataValidation type="list" allowBlank="1" showInputMessage="1" showErrorMessage="1" xr:uid="{00000000-0002-0000-0800-00000A000000}">
          <x14:formula1>
            <xm:f>'Data options'!$K$3:$K$4</xm:f>
          </x14:formula1>
          <xm:sqref>F5:F87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7fc74b4-68f0-45a8-8138-fa36d5b28030">
      <Terms xmlns="http://schemas.microsoft.com/office/infopath/2007/PartnerControls"/>
    </lcf76f155ced4ddcb4097134ff3c332f>
    <TaxCatchAll xmlns="f0393fe1-103b-4a24-9986-032a1f1acafe" xsi:nil="true"/>
  </documentManagement>
</p:properties>
</file>

<file path=customXml/item2.xml>��< ? x m l   v e r s i o n = " 1 . 0 "   e n c o d i n g = " u t f - 1 6 " ? > < D a t a M a s h u p   x m l n s = " h t t p : / / s c h e m a s . m i c r o s o f t . c o m / D a t a M a s h u p " > A A A A A B g D A A B Q S w M E F A A C A A g A o j 5 R U H W / N V e o A A A A + A A A A B I A H A B D b 2 5 m a W c v U G F j a 2 F n Z S 5 4 b W w g o h g A K K A U A A A A A A A A A A A A A A A A A A A A A A A A A A A A h Y 9 N C s I w G E S v U r J v / t S i 5 W s K u n B j Q R D E b Y m x D b a p N K n p 3 V x 4 J K 9 g Q a v u X M 7 w B t 4 8 b n d I + 7 o K r q q 1 u j E J Y p i i Q B n Z H L U p E t S 5 U z h H q Y B t L s 9 5 o Y I B N j b u r U 5 Q 6 d w l J s R 7 j / 0 E N 2 1 B O K W M H L L N T p a q z k N t r M u N V O i z O v 5 f I Q H 7 l 4 z g O G J 4 x h Y c T y M G Z K w h 0 + a L 8 M E Y U y A / J a y 6 y n W t E s q E 6 y W Q M Q J 5 v x B P U E s D B B Q A A g A I A K I + U V 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i P l F Q K I p H u A 4 A A A A R A A A A E w A c A E Z v c m 1 1 b G F z L 1 N l Y 3 R p b 2 4 x L m 0 g o h g A K K A U A A A A A A A A A A A A A A A A A A A A A A A A A A A A K 0 5 N L s n M z 1 M I h t C G 1 g B Q S w E C L Q A U A A I A C A C i P l F Q d b 8 1 V 6 g A A A D 4 A A A A E g A A A A A A A A A A A A A A A A A A A A A A Q 2 9 u Z m l n L 1 B h Y 2 t h Z 2 U u e G 1 s U E s B A i 0 A F A A C A A g A o j 5 R U A / K 6 a u k A A A A 6 Q A A A B M A A A A A A A A A A A A A A A A A 9 A A A A F t D b 2 5 0 Z W 5 0 X 1 R 5 c G V z X S 5 4 b W x Q S w E C L Q A U A A I A C A C i P l F Q 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S x b 2 x h x G 5 E + T g T x U G X f m 7 w A A A A A C A A A A A A A D Z g A A w A A A A B A A A A C Q O T o J / R + Q o L d 1 u x s 5 s P I U A A A A A A S A A A C g A A A A E A A A A A H Z L l O 0 r a Q 6 8 T 9 2 k g G d X e 9 Q A A A A d x 8 l 2 w X U 9 l R E 8 1 i 5 e Z s D G p D v 8 8 k H v A y H a w 4 Z C A C E s N X p 2 u z n L o v 0 8 H K 5 K S r 1 6 Z 5 N / d F b r 9 Y W 4 Y W Y A c g M H G 1 h i l X B + G Q i G 6 k 8 G 1 L v / f / 4 E O c U A A A A 3 v Q h t 5 b d v O K l j S l q 2 9 B k e m i A l w o = < / D a t a M a s h u p > 
</file>

<file path=customXml/item3.xml><?xml version="1.0" encoding="utf-8"?>
<ct:contentTypeSchema xmlns:ct="http://schemas.microsoft.com/office/2006/metadata/contentType" xmlns:ma="http://schemas.microsoft.com/office/2006/metadata/properties/metaAttributes" ct:_="" ma:_="" ma:contentTypeName="Document" ma:contentTypeID="0x010100EC0316A2C3B4A54EB5F38AF7DA75A075" ma:contentTypeVersion="12" ma:contentTypeDescription="Create a new document." ma:contentTypeScope="" ma:versionID="3aaf335b66d2cbfc0b14d282f1b4e67e">
  <xsd:schema xmlns:xsd="http://www.w3.org/2001/XMLSchema" xmlns:xs="http://www.w3.org/2001/XMLSchema" xmlns:p="http://schemas.microsoft.com/office/2006/metadata/properties" xmlns:ns2="87fc74b4-68f0-45a8-8138-fa36d5b28030" xmlns:ns3="f0393fe1-103b-4a24-9986-032a1f1acafe" targetNamespace="http://schemas.microsoft.com/office/2006/metadata/properties" ma:root="true" ma:fieldsID="5ed9210df38cdd07ac8a84b6a06dee6d" ns2:_="" ns3:_="">
    <xsd:import namespace="87fc74b4-68f0-45a8-8138-fa36d5b28030"/>
    <xsd:import namespace="f0393fe1-103b-4a24-9986-032a1f1acafe"/>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fc74b4-68f0-45a8-8138-fa36d5b280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f8e4423-7147-4a67-ae6c-6a1847e08263"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393fe1-103b-4a24-9986-032a1f1acafe"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f1c28bd-beb1-4850-be2e-ee7746e4291e}" ma:internalName="TaxCatchAll" ma:showField="CatchAllData" ma:web="f0393fe1-103b-4a24-9986-032a1f1aca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F50B3D-3A15-4485-A66B-1E9AE72D4A8D}">
  <ds:schemaRefs>
    <ds:schemaRef ds:uri="http://schemas.microsoft.com/office/2006/metadata/properties"/>
    <ds:schemaRef ds:uri="http://schemas.microsoft.com/office/infopath/2007/PartnerControls"/>
    <ds:schemaRef ds:uri="38fcebce-9214-45e8-9d7b-05ebbc631e2c"/>
    <ds:schemaRef ds:uri="7eb39091-a36f-4ae6-a831-731144b1f656"/>
  </ds:schemaRefs>
</ds:datastoreItem>
</file>

<file path=customXml/itemProps2.xml><?xml version="1.0" encoding="utf-8"?>
<ds:datastoreItem xmlns:ds="http://schemas.openxmlformats.org/officeDocument/2006/customXml" ds:itemID="{B112A6E7-B8AD-432C-9882-2D790F92151F}">
  <ds:schemaRefs>
    <ds:schemaRef ds:uri="http://schemas.microsoft.com/DataMashup"/>
  </ds:schemaRefs>
</ds:datastoreItem>
</file>

<file path=customXml/itemProps3.xml><?xml version="1.0" encoding="utf-8"?>
<ds:datastoreItem xmlns:ds="http://schemas.openxmlformats.org/officeDocument/2006/customXml" ds:itemID="{F93FD9F9-A6BA-451A-81F7-9D35E0121524}"/>
</file>

<file path=customXml/itemProps4.xml><?xml version="1.0" encoding="utf-8"?>
<ds:datastoreItem xmlns:ds="http://schemas.openxmlformats.org/officeDocument/2006/customXml" ds:itemID="{78A29B7D-B2F1-46F1-9D6F-B3C27CD95E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Information</vt:lpstr>
      <vt:lpstr>Guidance</vt:lpstr>
      <vt:lpstr>Definitions</vt:lpstr>
      <vt:lpstr>Outcome Measures</vt:lpstr>
      <vt:lpstr>Secondary Indicators</vt:lpstr>
      <vt:lpstr>12 Box</vt:lpstr>
      <vt:lpstr>Idea log</vt:lpstr>
      <vt:lpstr>Project log</vt:lpstr>
      <vt:lpstr>BAU log</vt:lpstr>
      <vt:lpstr>Strategic Alignment</vt:lpstr>
      <vt:lpstr>TRL</vt:lpstr>
      <vt:lpstr>Project Supporters</vt:lpstr>
      <vt:lpstr>Data Quality</vt:lpstr>
      <vt:lpstr>Project Partners </vt:lpstr>
      <vt:lpstr>TRL Heatmap</vt:lpstr>
      <vt:lpstr>BAU Analysis</vt:lpstr>
      <vt:lpstr>Data options</vt:lpstr>
    </vt:vector>
  </TitlesOfParts>
  <Manager/>
  <Company>Baringa Partners LLP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Harry.Taylor</dc:creator>
  <cp:keywords/>
  <dc:description/>
  <cp:lastModifiedBy>Ollie Pulling</cp:lastModifiedBy>
  <cp:revision/>
  <dcterms:created xsi:type="dcterms:W3CDTF">2018-10-16T07:06:11Z</dcterms:created>
  <dcterms:modified xsi:type="dcterms:W3CDTF">2025-03-07T10:36:26Z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0x010100EC0316A2C3B4A54EB5F38AF7DA75A075</vt:lpwstr>
  </property>
  <property fmtid="{D5CDD505-2E9C-101B-9397-08002B2CF9AE}" pid="3" name="MediaServiceImageTags">
    <vt:lpwstr/>
  </property>
  <property fmtid="{D5CDD505-2E9C-101B-9397-08002B2CF9AE}" pid="4" name="MSIP_Label_019c027e-33b7-45fc-a572-8ffa5d09ec36_Enabled">
    <vt:lpwstr>true</vt:lpwstr>
  </property>
  <property fmtid="{D5CDD505-2E9C-101B-9397-08002B2CF9AE}" pid="5" name="MSIP_Label_019c027e-33b7-45fc-a572-8ffa5d09ec36_SetDate">
    <vt:lpwstr>2022-11-02T14:16:34Z</vt:lpwstr>
  </property>
  <property fmtid="{D5CDD505-2E9C-101B-9397-08002B2CF9AE}" pid="6" name="MSIP_Label_019c027e-33b7-45fc-a572-8ffa5d09ec36_Method">
    <vt:lpwstr>Standard</vt:lpwstr>
  </property>
  <property fmtid="{D5CDD505-2E9C-101B-9397-08002B2CF9AE}" pid="7" name="MSIP_Label_019c027e-33b7-45fc-a572-8ffa5d09ec36_Name">
    <vt:lpwstr>Internal Use</vt:lpwstr>
  </property>
  <property fmtid="{D5CDD505-2E9C-101B-9397-08002B2CF9AE}" pid="8" name="MSIP_Label_019c027e-33b7-45fc-a572-8ffa5d09ec36_SiteId">
    <vt:lpwstr>031a09bc-a2bf-44df-888e-4e09355b7a24</vt:lpwstr>
  </property>
  <property fmtid="{D5CDD505-2E9C-101B-9397-08002B2CF9AE}" pid="9" name="MSIP_Label_019c027e-33b7-45fc-a572-8ffa5d09ec36_ActionId">
    <vt:lpwstr>ae1a4a4a-d536-44bd-b4da-bb8a14490509</vt:lpwstr>
  </property>
  <property fmtid="{D5CDD505-2E9C-101B-9397-08002B2CF9AE}" pid="10" name="MSIP_Label_019c027e-33b7-45fc-a572-8ffa5d09ec36_ContentBits">
    <vt:lpwstr>2</vt:lpwstr>
  </property>
  <property fmtid="{D5CDD505-2E9C-101B-9397-08002B2CF9AE}" pid="11" name="MSIP_Label_4bbdab50-b622-4a89-b2f3-2dc9b27fe77a_Enabled">
    <vt:lpwstr>true</vt:lpwstr>
  </property>
  <property fmtid="{D5CDD505-2E9C-101B-9397-08002B2CF9AE}" pid="12" name="MSIP_Label_4bbdab50-b622-4a89-b2f3-2dc9b27fe77a_SetDate">
    <vt:lpwstr>2024-08-20T08:44:56Z</vt:lpwstr>
  </property>
  <property fmtid="{D5CDD505-2E9C-101B-9397-08002B2CF9AE}" pid="13" name="MSIP_Label_4bbdab50-b622-4a89-b2f3-2dc9b27fe77a_Method">
    <vt:lpwstr>Privileged</vt:lpwstr>
  </property>
  <property fmtid="{D5CDD505-2E9C-101B-9397-08002B2CF9AE}" pid="14" name="MSIP_Label_4bbdab50-b622-4a89-b2f3-2dc9b27fe77a_Name">
    <vt:lpwstr>4bbdab50-b622-4a89-b2f3-2dc9b27fe77a</vt:lpwstr>
  </property>
  <property fmtid="{D5CDD505-2E9C-101B-9397-08002B2CF9AE}" pid="15" name="MSIP_Label_4bbdab50-b622-4a89-b2f3-2dc9b27fe77a_SiteId">
    <vt:lpwstr>953b0f83-1ce6-45c3-82c9-1d847e372339</vt:lpwstr>
  </property>
  <property fmtid="{D5CDD505-2E9C-101B-9397-08002B2CF9AE}" pid="16" name="MSIP_Label_4bbdab50-b622-4a89-b2f3-2dc9b27fe77a_ActionId">
    <vt:lpwstr>929ed288-9148-4c1d-8af7-b37f7677c7e8</vt:lpwstr>
  </property>
  <property fmtid="{D5CDD505-2E9C-101B-9397-08002B2CF9AE}" pid="17" name="MSIP_Label_4bbdab50-b622-4a89-b2f3-2dc9b27fe77a_ContentBits">
    <vt:lpwstr>0</vt:lpwstr>
  </property>
  <property fmtid="{D5CDD505-2E9C-101B-9397-08002B2CF9AE}" pid="18" name="xd_ProgID">
    <vt:lpwstr/>
  </property>
  <property fmtid="{D5CDD505-2E9C-101B-9397-08002B2CF9AE}" pid="19" name="ComplianceAssetId">
    <vt:lpwstr/>
  </property>
  <property fmtid="{D5CDD505-2E9C-101B-9397-08002B2CF9AE}" pid="20" name="TemplateUrl">
    <vt:lpwstr/>
  </property>
  <property fmtid="{D5CDD505-2E9C-101B-9397-08002B2CF9AE}" pid="21" name="_ExtendedDescription">
    <vt:lpwstr/>
  </property>
  <property fmtid="{D5CDD505-2E9C-101B-9397-08002B2CF9AE}" pid="22" name="xd_Signature">
    <vt:bool>false</vt:bool>
  </property>
  <property fmtid="{D5CDD505-2E9C-101B-9397-08002B2CF9AE}" pid="23" name="TriggerFlowInfo">
    <vt:lpwstr/>
  </property>
</Properties>
</file>